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Guest List" sheetId="2" state="visible" r:id="rId4"/>
    <sheet name="RSVP Tracker" sheetId="3" state="visible" r:id="rId5"/>
    <sheet name="Seating Chart" sheetId="4" state="visible" r:id="rId6"/>
    <sheet name="Meal Select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<sst xmlns="http://schemas.openxmlformats.org/spreadsheetml/2006/main" count="79" uniqueCount="56">
  <si>
    <t xml:space="preserve">PLAN LOVELY</t>
  </si>
  <si>
    <t xml:space="preserve">Digital Companion</t>
  </si>
  <si>
    <t xml:space="preserve">Master Guest Dashboard</t>
  </si>
  <si>
    <t xml:space="preserve">Every confirmed guest's table and meal — pulled together automatically.</t>
  </si>
  <si>
    <t xml:space="preserve">Blush cells are yours to fill in. White cells calculate automatically — please don't type over them.</t>
  </si>
  <si>
    <t xml:space="preserve">Shows only guests marked “Attending” on the RSVP Tracker tab. Keep guest names spelled exactly the same across sheets so the lookups match.</t>
  </si>
  <si>
    <t xml:space="preserve">Total Guests Invited</t>
  </si>
  <si>
    <t xml:space="preserve">Confirmed Attending</t>
  </si>
  <si>
    <t xml:space="preserve">Guest Name</t>
  </si>
  <si>
    <t xml:space="preserve">RSVP Status</t>
  </si>
  <si>
    <t xml:space="preserve"># Attending</t>
  </si>
  <si>
    <t xml:space="preserve">Table #</t>
  </si>
  <si>
    <t xml:space="preserve">Meal Choice</t>
  </si>
  <si>
    <t xml:space="preserve">Part of the Plan Lovely Digital Companion Collection — Presented by A Very Lovely Wedding</t>
  </si>
  <si>
    <t xml:space="preserve">Guest List</t>
  </si>
  <si>
    <t xml:space="preserve">Every guest, in one tidy place.</t>
  </si>
  <si>
    <t xml:space="preserve">Total Guests</t>
  </si>
  <si>
    <t xml:space="preserve">Save-the-Dates Sent</t>
  </si>
  <si>
    <t xml:space="preserve">Invitations Sent</t>
  </si>
  <si>
    <t xml:space="preserve">Guest Name(s)</t>
  </si>
  <si>
    <t xml:space="preserve">Address</t>
  </si>
  <si>
    <t xml:space="preserve">Phone</t>
  </si>
  <si>
    <t xml:space="preserve">Email</t>
  </si>
  <si>
    <t xml:space="preserve">Side (Partner 1 / Partner 2 / Both)</t>
  </si>
  <si>
    <t xml:space="preserve">Save-the-Date Sent?</t>
  </si>
  <si>
    <t xml:space="preserve">Invitation Sent?</t>
  </si>
  <si>
    <t xml:space="preserve">RSVP Tracker</t>
  </si>
  <si>
    <t xml:space="preserve">See who's confirmed, right up until your final headcount.</t>
  </si>
  <si>
    <t xml:space="preserve">Total Invited</t>
  </si>
  <si>
    <t xml:space="preserve">Total Attending</t>
  </si>
  <si>
    <t xml:space="preserve">Declined</t>
  </si>
  <si>
    <t xml:space="preserve">Awaiting Response</t>
  </si>
  <si>
    <t xml:space="preserve">Invited As (Household)</t>
  </si>
  <si>
    <t xml:space="preserve">Number Attending</t>
  </si>
  <si>
    <t xml:space="preserve">Dietary Restrictions</t>
  </si>
  <si>
    <t xml:space="preserve">Notes</t>
  </si>
  <si>
    <t xml:space="preserve">Attending Rank (helper — don't edit)</t>
  </si>
  <si>
    <t xml:space="preserve">Seating Chart</t>
  </si>
  <si>
    <t xml:space="preserve">Plan your tables, and adjust as things shift.</t>
  </si>
  <si>
    <t xml:space="preserve">Tables Overview</t>
  </si>
  <si>
    <t xml:space="preserve">Table Name</t>
  </si>
  <si>
    <t xml:space="preserve">Seat Capacity</t>
  </si>
  <si>
    <t xml:space="preserve">Guests Assigned</t>
  </si>
  <si>
    <t xml:space="preserve">Seats Remaining</t>
  </si>
  <si>
    <t xml:space="preserve">Guest Seating Assignments</t>
  </si>
  <si>
    <t xml:space="preserve">Meal Selection Tracker</t>
  </si>
  <si>
    <t xml:space="preserve">Give your caterer an exact headcount, by meal.</t>
  </si>
  <si>
    <t xml:space="preserve">Total Responses</t>
  </si>
  <si>
    <t xml:space="preserve">Counts by Meal Type</t>
  </si>
  <si>
    <t xml:space="preserve">Chicken</t>
  </si>
  <si>
    <t xml:space="preserve">Beef</t>
  </si>
  <si>
    <t xml:space="preserve">Fish</t>
  </si>
  <si>
    <t xml:space="preserve">Vegetarian</t>
  </si>
  <si>
    <t xml:space="preserve">Vegan</t>
  </si>
  <si>
    <t xml:space="preserve">Kids Meal</t>
  </si>
  <si>
    <t xml:space="preserve">Allergies / Notes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</si>
</sst>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C352C"/>
      <name val="Georgia"/>
      <family val="0"/>
      <charset val="1"/>
    </font>
    <font>
      <i val="true"/>
      <sz val="10"/>
      <color rgb="FF8E6E3E"/>
      <name val="Georgia"/>
      <family val="0"/>
      <charset val="1"/>
    </font>
    <font>
      <b val="true"/>
      <sz val="16"/>
      <color rgb="FF3C352C"/>
      <name val="Georgia"/>
      <family val="0"/>
      <charset val="1"/>
    </font>
    <font>
      <i val="true"/>
      <sz val="9"/>
      <color rgb="FF756B5F"/>
      <name val="Georgia"/>
      <family val="0"/>
      <charset val="1"/>
    </font>
    <font>
      <b val="true"/>
      <sz val="11"/>
      <color rgb="FF3C352C"/>
      <name val="Georgia"/>
      <family val="0"/>
      <charset val="1"/>
    </font>
    <font>
      <b val="true"/>
      <sz val="11"/>
      <color rgb="FF8E6E3E"/>
      <name val="Georgia"/>
      <family val="0"/>
      <charset val="1"/>
    </font>
    <font>
      <b val="true"/>
      <sz val="9.5"/>
      <color rgb="FFFFFFFF"/>
      <name val="Georgia"/>
      <family val="0"/>
      <charset val="1"/>
    </font>
    <font>
      <sz val="10"/>
      <color rgb="FF3C352C"/>
      <name val="Georgia"/>
      <family val="0"/>
      <charset val="1"/>
    </font>
    <font>
      <sz val="10"/>
      <color rgb="FF8E6E3E"/>
      <name val="Georgia"/>
      <family val="0"/>
      <charset val="1"/>
    </font>
    <font>
      <i val="true"/>
      <sz val="8.5"/>
      <color rgb="FF756B5F"/>
      <name val="Georgia"/>
      <family val="0"/>
      <charset val="1"/>
    </font>
    <font>
      <i val="true"/>
      <sz val="8"/>
      <color rgb="FF756B5F"/>
      <name val="Georgia"/>
      <family val="0"/>
      <charset val="1"/>
    </font>
    <font>
      <sz val="8"/>
      <color rgb="FF756B5F"/>
      <name val="Georgia"/>
      <family val="0"/>
      <charset val="1"/>
    </font>
    <font>
      <i val="true"/>
      <sz val="11"/>
      <color rgb="FF8E6E3E"/>
      <name val="Georgia"/>
      <family val="0"/>
      <charset val="1"/>
    </font>
    <font>
      <b val="true"/>
      <sz val="10"/>
      <color rgb="FF8E6E3E"/>
      <name val="Georgia"/>
      <family val="0"/>
      <charset val="1"/>
    </font>
    <font>
      <i val="true"/>
      <sz val="10.5"/>
      <color rgb="FF8E6E3E"/>
      <name val="Georgia"/>
      <family val="0"/>
      <charset val="1"/>
    </font>
    <font>
      <b val="true"/>
      <sz val="9.5"/>
      <color rgb="FF3C352C"/>
      <name val="Georgia"/>
      <family val="0"/>
      <charset val="1"/>
    </font>
    <font>
      <b val="true"/>
      <sz val="13"/>
      <color rgb="FF8E6E3E"/>
      <name val="Georg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4E5DF"/>
      </patternFill>
    </fill>
    <fill>
      <patternFill patternType="solid">
        <fgColor rgb="FF8E6E3E"/>
        <bgColor rgb="FF756B5F"/>
      </patternFill>
    </fill>
    <fill>
      <patternFill patternType="solid">
        <fgColor rgb="FFF4E5D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BC8A"/>
      </left>
      <right style="thin">
        <color rgb="FFD8BC8A"/>
      </right>
      <top style="thin">
        <color rgb="FFD8BC8A"/>
      </top>
      <bottom style="thin">
        <color rgb="FFD8BC8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E6E3E"/>
      <rgbColor rgb="FF800080"/>
      <rgbColor rgb="FF008080"/>
      <rgbColor rgb="FFD8BC8A"/>
      <rgbColor rgb="FF756B5F"/>
      <rgbColor rgb="FF9999FF"/>
      <rgbColor rgb="FF993366"/>
      <rgbColor rgb="FFF4E5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5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E1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2" t="s">
        <v>3</v>
      </c>
      <c r="B5" s="2"/>
      <c r="C5" s="2"/>
      <c r="D5" s="2"/>
      <c r="E5" s="2"/>
    </row>
    <row r="7" customFormat="false" ht="22.35" hidden="false" customHeight="true" outlineLevel="0" collapsed="false">
      <c r="A7" s="4" t="s">
        <v>4</v>
      </c>
      <c r="B7" s="4"/>
      <c r="C7" s="4"/>
      <c r="D7" s="4"/>
      <c r="E7" s="4"/>
    </row>
    <row r="9" customFormat="false" ht="22.35" hidden="false" customHeight="true" outlineLevel="0" collapsed="false">
      <c r="A9" s="4" t="s">
        <v>5</v>
      </c>
      <c r="B9" s="4"/>
      <c r="C9" s="4"/>
      <c r="D9" s="4"/>
      <c r="E9" s="4"/>
    </row>
    <row r="11" customFormat="false" ht="15" hidden="false" customHeight="false" outlineLevel="0" collapsed="false">
      <c r="A11" s="5" t="s">
        <v>6</v>
      </c>
      <c r="B11" s="6" t="n">
        <f aca="false">'Guest List'!B9</f>
        <v>0</v>
      </c>
      <c r="C11" s="5" t="s">
        <v>7</v>
      </c>
      <c r="D11" s="6" t="n">
        <f aca="false">'RSVP Tracker'!D9</f>
        <v>0</v>
      </c>
    </row>
    <row r="14" customFormat="false" ht="23.85" hidden="false" customHeight="false" outlineLevel="0" collapsed="false">
      <c r="A14" s="7" t="s">
        <v>8</v>
      </c>
      <c r="B14" s="7" t="s">
        <v>9</v>
      </c>
      <c r="C14" s="7" t="s">
        <v>10</v>
      </c>
      <c r="D14" s="7" t="s">
        <v>11</v>
      </c>
      <c r="E14" s="7" t="s">
        <v>12</v>
      </c>
    </row>
    <row r="15" customFormat="false" ht="15" hidden="false" customHeight="false" outlineLevel="0" collapsed="false">
      <c r="A15" s="8" t="str">
        <f aca="false">IFERROR(INDEX('RSVP Tracker'!$A$14:$A$113,MATCH(1,'RSVP Tracker'!$H$14:$H$113,0)),"")</f>
        <v/>
      </c>
      <c r="B15" s="9" t="str">
        <f aca="false">IF(A15="","","Attending")</f>
        <v/>
      </c>
      <c r="C15" s="9" t="str">
        <f aca="false">IF(A15="","",IFERROR(INDEX('RSVP Tracker'!$D$14:$D$113,MATCH(A15,'RSVP Tracker'!$A$14:$A$113,0)),""))</f>
        <v/>
      </c>
      <c r="D15" s="9" t="str">
        <f aca="false">IF(A15="","",IFERROR(INDEX('Seating Chart'!$B$29:$B$129,MATCH(A15,'Seating Chart'!$A$29:$A$129,0)),""))</f>
        <v/>
      </c>
      <c r="E15" s="9" t="str">
        <f aca="false">IF(A15="","",IFERROR(INDEX('Meal Selection'!$B$18:$B$117,MATCH(A15,'Meal Selection'!$A$18:$A$117,0)),""))</f>
        <v/>
      </c>
    </row>
    <row r="16" customFormat="false" ht="15" hidden="false" customHeight="false" outlineLevel="0" collapsed="false">
      <c r="A16" s="8" t="str">
        <f aca="false">IFERROR(INDEX('RSVP Tracker'!$A$14:$A$113,MATCH(2,'RSVP Tracker'!$H$14:$H$113,0)),"")</f>
        <v/>
      </c>
      <c r="B16" s="9" t="str">
        <f aca="false">IF(A16="","","Attending")</f>
        <v/>
      </c>
      <c r="C16" s="9" t="str">
        <f aca="false">IF(A16="","",IFERROR(INDEX('RSVP Tracker'!$D$14:$D$113,MATCH(A16,'RSVP Tracker'!$A$14:$A$113,0)),""))</f>
        <v/>
      </c>
      <c r="D16" s="9" t="str">
        <f aca="false">IF(A16="","",IFERROR(INDEX('Seating Chart'!$B$29:$B$129,MATCH(A16,'Seating Chart'!$A$29:$A$129,0)),""))</f>
        <v/>
      </c>
      <c r="E16" s="9" t="str">
        <f aca="false">IF(A16="","",IFERROR(INDEX('Meal Selection'!$B$18:$B$117,MATCH(A16,'Meal Selection'!$A$18:$A$117,0)),""))</f>
        <v/>
      </c>
    </row>
    <row r="17" customFormat="false" ht="15" hidden="false" customHeight="false" outlineLevel="0" collapsed="false">
      <c r="A17" s="8" t="str">
        <f aca="false">IFERROR(INDEX('RSVP Tracker'!$A$14:$A$113,MATCH(3,'RSVP Tracker'!$H$14:$H$113,0)),"")</f>
        <v/>
      </c>
      <c r="B17" s="9" t="str">
        <f aca="false">IF(A17="","","Attending")</f>
        <v/>
      </c>
      <c r="C17" s="9" t="str">
        <f aca="false">IF(A17="","",IFERROR(INDEX('RSVP Tracker'!$D$14:$D$113,MATCH(A17,'RSVP Tracker'!$A$14:$A$113,0)),""))</f>
        <v/>
      </c>
      <c r="D17" s="9" t="str">
        <f aca="false">IF(A17="","",IFERROR(INDEX('Seating Chart'!$B$29:$B$129,MATCH(A17,'Seating Chart'!$A$29:$A$129,0)),""))</f>
        <v/>
      </c>
      <c r="E17" s="9" t="str">
        <f aca="false">IF(A17="","",IFERROR(INDEX('Meal Selection'!$B$18:$B$117,MATCH(A17,'Meal Selection'!$A$18:$A$117,0)),""))</f>
        <v/>
      </c>
    </row>
    <row r="18" customFormat="false" ht="15" hidden="false" customHeight="false" outlineLevel="0" collapsed="false">
      <c r="A18" s="8" t="str">
        <f aca="false">IFERROR(INDEX('RSVP Tracker'!$A$14:$A$113,MATCH(4,'RSVP Tracker'!$H$14:$H$113,0)),"")</f>
        <v/>
      </c>
      <c r="B18" s="9" t="str">
        <f aca="false">IF(A18="","","Attending")</f>
        <v/>
      </c>
      <c r="C18" s="9" t="str">
        <f aca="false">IF(A18="","",IFERROR(INDEX('RSVP Tracker'!$D$14:$D$113,MATCH(A18,'RSVP Tracker'!$A$14:$A$113,0)),""))</f>
        <v/>
      </c>
      <c r="D18" s="9" t="str">
        <f aca="false">IF(A18="","",IFERROR(INDEX('Seating Chart'!$B$29:$B$129,MATCH(A18,'Seating Chart'!$A$29:$A$129,0)),""))</f>
        <v/>
      </c>
      <c r="E18" s="9" t="str">
        <f aca="false">IF(A18="","",IFERROR(INDEX('Meal Selection'!$B$18:$B$117,MATCH(A18,'Meal Selection'!$A$18:$A$117,0)),""))</f>
        <v/>
      </c>
    </row>
    <row r="19" customFormat="false" ht="15" hidden="false" customHeight="false" outlineLevel="0" collapsed="false">
      <c r="A19" s="8" t="str">
        <f aca="false">IFERROR(INDEX('RSVP Tracker'!$A$14:$A$113,MATCH(5,'RSVP Tracker'!$H$14:$H$113,0)),"")</f>
        <v/>
      </c>
      <c r="B19" s="9" t="str">
        <f aca="false">IF(A19="","","Attending")</f>
        <v/>
      </c>
      <c r="C19" s="9" t="str">
        <f aca="false">IF(A19="","",IFERROR(INDEX('RSVP Tracker'!$D$14:$D$113,MATCH(A19,'RSVP Tracker'!$A$14:$A$113,0)),""))</f>
        <v/>
      </c>
      <c r="D19" s="9" t="str">
        <f aca="false">IF(A19="","",IFERROR(INDEX('Seating Chart'!$B$29:$B$129,MATCH(A19,'Seating Chart'!$A$29:$A$129,0)),""))</f>
        <v/>
      </c>
      <c r="E19" s="9" t="str">
        <f aca="false">IF(A19="","",IFERROR(INDEX('Meal Selection'!$B$18:$B$117,MATCH(A19,'Meal Selection'!$A$18:$A$117,0)),""))</f>
        <v/>
      </c>
    </row>
    <row r="20" customFormat="false" ht="15" hidden="false" customHeight="false" outlineLevel="0" collapsed="false">
      <c r="A20" s="8" t="str">
        <f aca="false">IFERROR(INDEX('RSVP Tracker'!$A$14:$A$113,MATCH(6,'RSVP Tracker'!$H$14:$H$113,0)),"")</f>
        <v/>
      </c>
      <c r="B20" s="9" t="str">
        <f aca="false">IF(A20="","","Attending")</f>
        <v/>
      </c>
      <c r="C20" s="9" t="str">
        <f aca="false">IF(A20="","",IFERROR(INDEX('RSVP Tracker'!$D$14:$D$113,MATCH(A20,'RSVP Tracker'!$A$14:$A$113,0)),""))</f>
        <v/>
      </c>
      <c r="D20" s="9" t="str">
        <f aca="false">IF(A20="","",IFERROR(INDEX('Seating Chart'!$B$29:$B$129,MATCH(A20,'Seating Chart'!$A$29:$A$129,0)),""))</f>
        <v/>
      </c>
      <c r="E20" s="9" t="str">
        <f aca="false">IF(A20="","",IFERROR(INDEX('Meal Selection'!$B$18:$B$117,MATCH(A20,'Meal Selection'!$A$18:$A$117,0)),""))</f>
        <v/>
      </c>
    </row>
    <row r="21" customFormat="false" ht="15" hidden="false" customHeight="false" outlineLevel="0" collapsed="false">
      <c r="A21" s="8" t="str">
        <f aca="false">IFERROR(INDEX('RSVP Tracker'!$A$14:$A$113,MATCH(7,'RSVP Tracker'!$H$14:$H$113,0)),"")</f>
        <v/>
      </c>
      <c r="B21" s="9" t="str">
        <f aca="false">IF(A21="","","Attending")</f>
        <v/>
      </c>
      <c r="C21" s="9" t="str">
        <f aca="false">IF(A21="","",IFERROR(INDEX('RSVP Tracker'!$D$14:$D$113,MATCH(A21,'RSVP Tracker'!$A$14:$A$113,0)),""))</f>
        <v/>
      </c>
      <c r="D21" s="9" t="str">
        <f aca="false">IF(A21="","",IFERROR(INDEX('Seating Chart'!$B$29:$B$129,MATCH(A21,'Seating Chart'!$A$29:$A$129,0)),""))</f>
        <v/>
      </c>
      <c r="E21" s="9" t="str">
        <f aca="false">IF(A21="","",IFERROR(INDEX('Meal Selection'!$B$18:$B$117,MATCH(A21,'Meal Selection'!$A$18:$A$117,0)),""))</f>
        <v/>
      </c>
    </row>
    <row r="22" customFormat="false" ht="15" hidden="false" customHeight="false" outlineLevel="0" collapsed="false">
      <c r="A22" s="8" t="str">
        <f aca="false">IFERROR(INDEX('RSVP Tracker'!$A$14:$A$113,MATCH(8,'RSVP Tracker'!$H$14:$H$113,0)),"")</f>
        <v/>
      </c>
      <c r="B22" s="9" t="str">
        <f aca="false">IF(A22="","","Attending")</f>
        <v/>
      </c>
      <c r="C22" s="9" t="str">
        <f aca="false">IF(A22="","",IFERROR(INDEX('RSVP Tracker'!$D$14:$D$113,MATCH(A22,'RSVP Tracker'!$A$14:$A$113,0)),""))</f>
        <v/>
      </c>
      <c r="D22" s="9" t="str">
        <f aca="false">IF(A22="","",IFERROR(INDEX('Seating Chart'!$B$29:$B$129,MATCH(A22,'Seating Chart'!$A$29:$A$129,0)),""))</f>
        <v/>
      </c>
      <c r="E22" s="9" t="str">
        <f aca="false">IF(A22="","",IFERROR(INDEX('Meal Selection'!$B$18:$B$117,MATCH(A22,'Meal Selection'!$A$18:$A$117,0)),""))</f>
        <v/>
      </c>
    </row>
    <row r="23" customFormat="false" ht="15" hidden="false" customHeight="false" outlineLevel="0" collapsed="false">
      <c r="A23" s="8" t="str">
        <f aca="false">IFERROR(INDEX('RSVP Tracker'!$A$14:$A$113,MATCH(9,'RSVP Tracker'!$H$14:$H$113,0)),"")</f>
        <v/>
      </c>
      <c r="B23" s="9" t="str">
        <f aca="false">IF(A23="","","Attending")</f>
        <v/>
      </c>
      <c r="C23" s="9" t="str">
        <f aca="false">IF(A23="","",IFERROR(INDEX('RSVP Tracker'!$D$14:$D$113,MATCH(A23,'RSVP Tracker'!$A$14:$A$113,0)),""))</f>
        <v/>
      </c>
      <c r="D23" s="9" t="str">
        <f aca="false">IF(A23="","",IFERROR(INDEX('Seating Chart'!$B$29:$B$129,MATCH(A23,'Seating Chart'!$A$29:$A$129,0)),""))</f>
        <v/>
      </c>
      <c r="E23" s="9" t="str">
        <f aca="false">IF(A23="","",IFERROR(INDEX('Meal Selection'!$B$18:$B$117,MATCH(A23,'Meal Selection'!$A$18:$A$117,0)),""))</f>
        <v/>
      </c>
    </row>
    <row r="24" customFormat="false" ht="15" hidden="false" customHeight="false" outlineLevel="0" collapsed="false">
      <c r="A24" s="8" t="str">
        <f aca="false">IFERROR(INDEX('RSVP Tracker'!$A$14:$A$113,MATCH(10,'RSVP Tracker'!$H$14:$H$113,0)),"")</f>
        <v/>
      </c>
      <c r="B24" s="9" t="str">
        <f aca="false">IF(A24="","","Attending")</f>
        <v/>
      </c>
      <c r="C24" s="9" t="str">
        <f aca="false">IF(A24="","",IFERROR(INDEX('RSVP Tracker'!$D$14:$D$113,MATCH(A24,'RSVP Tracker'!$A$14:$A$113,0)),""))</f>
        <v/>
      </c>
      <c r="D24" s="9" t="str">
        <f aca="false">IF(A24="","",IFERROR(INDEX('Seating Chart'!$B$29:$B$129,MATCH(A24,'Seating Chart'!$A$29:$A$129,0)),""))</f>
        <v/>
      </c>
      <c r="E24" s="9" t="str">
        <f aca="false">IF(A24="","",IFERROR(INDEX('Meal Selection'!$B$18:$B$117,MATCH(A24,'Meal Selection'!$A$18:$A$117,0)),""))</f>
        <v/>
      </c>
    </row>
    <row r="25" customFormat="false" ht="15" hidden="false" customHeight="false" outlineLevel="0" collapsed="false">
      <c r="A25" s="8" t="str">
        <f aca="false">IFERROR(INDEX('RSVP Tracker'!$A$14:$A$113,MATCH(11,'RSVP Tracker'!$H$14:$H$113,0)),"")</f>
        <v/>
      </c>
      <c r="B25" s="9" t="str">
        <f aca="false">IF(A25="","","Attending")</f>
        <v/>
      </c>
      <c r="C25" s="9" t="str">
        <f aca="false">IF(A25="","",IFERROR(INDEX('RSVP Tracker'!$D$14:$D$113,MATCH(A25,'RSVP Tracker'!$A$14:$A$113,0)),""))</f>
        <v/>
      </c>
      <c r="D25" s="9" t="str">
        <f aca="false">IF(A25="","",IFERROR(INDEX('Seating Chart'!$B$29:$B$129,MATCH(A25,'Seating Chart'!$A$29:$A$129,0)),""))</f>
        <v/>
      </c>
      <c r="E25" s="9" t="str">
        <f aca="false">IF(A25="","",IFERROR(INDEX('Meal Selection'!$B$18:$B$117,MATCH(A25,'Meal Selection'!$A$18:$A$117,0)),""))</f>
        <v/>
      </c>
    </row>
    <row r="26" customFormat="false" ht="15" hidden="false" customHeight="false" outlineLevel="0" collapsed="false">
      <c r="A26" s="8" t="str">
        <f aca="false">IFERROR(INDEX('RSVP Tracker'!$A$14:$A$113,MATCH(12,'RSVP Tracker'!$H$14:$H$113,0)),"")</f>
        <v/>
      </c>
      <c r="B26" s="9" t="str">
        <f aca="false">IF(A26="","","Attending")</f>
        <v/>
      </c>
      <c r="C26" s="9" t="str">
        <f aca="false">IF(A26="","",IFERROR(INDEX('RSVP Tracker'!$D$14:$D$113,MATCH(A26,'RSVP Tracker'!$A$14:$A$113,0)),""))</f>
        <v/>
      </c>
      <c r="D26" s="9" t="str">
        <f aca="false">IF(A26="","",IFERROR(INDEX('Seating Chart'!$B$29:$B$129,MATCH(A26,'Seating Chart'!$A$29:$A$129,0)),""))</f>
        <v/>
      </c>
      <c r="E26" s="9" t="str">
        <f aca="false">IF(A26="","",IFERROR(INDEX('Meal Selection'!$B$18:$B$117,MATCH(A26,'Meal Selection'!$A$18:$A$117,0)),""))</f>
        <v/>
      </c>
    </row>
    <row r="27" customFormat="false" ht="15" hidden="false" customHeight="false" outlineLevel="0" collapsed="false">
      <c r="A27" s="8" t="str">
        <f aca="false">IFERROR(INDEX('RSVP Tracker'!$A$14:$A$113,MATCH(13,'RSVP Tracker'!$H$14:$H$113,0)),"")</f>
        <v/>
      </c>
      <c r="B27" s="9" t="str">
        <f aca="false">IF(A27="","","Attending")</f>
        <v/>
      </c>
      <c r="C27" s="9" t="str">
        <f aca="false">IF(A27="","",IFERROR(INDEX('RSVP Tracker'!$D$14:$D$113,MATCH(A27,'RSVP Tracker'!$A$14:$A$113,0)),""))</f>
        <v/>
      </c>
      <c r="D27" s="9" t="str">
        <f aca="false">IF(A27="","",IFERROR(INDEX('Seating Chart'!$B$29:$B$129,MATCH(A27,'Seating Chart'!$A$29:$A$129,0)),""))</f>
        <v/>
      </c>
      <c r="E27" s="9" t="str">
        <f aca="false">IF(A27="","",IFERROR(INDEX('Meal Selection'!$B$18:$B$117,MATCH(A27,'Meal Selection'!$A$18:$A$117,0)),""))</f>
        <v/>
      </c>
    </row>
    <row r="28" customFormat="false" ht="15" hidden="false" customHeight="false" outlineLevel="0" collapsed="false">
      <c r="A28" s="8" t="str">
        <f aca="false">IFERROR(INDEX('RSVP Tracker'!$A$14:$A$113,MATCH(14,'RSVP Tracker'!$H$14:$H$113,0)),"")</f>
        <v/>
      </c>
      <c r="B28" s="9" t="str">
        <f aca="false">IF(A28="","","Attending")</f>
        <v/>
      </c>
      <c r="C28" s="9" t="str">
        <f aca="false">IF(A28="","",IFERROR(INDEX('RSVP Tracker'!$D$14:$D$113,MATCH(A28,'RSVP Tracker'!$A$14:$A$113,0)),""))</f>
        <v/>
      </c>
      <c r="D28" s="9" t="str">
        <f aca="false">IF(A28="","",IFERROR(INDEX('Seating Chart'!$B$29:$B$129,MATCH(A28,'Seating Chart'!$A$29:$A$129,0)),""))</f>
        <v/>
      </c>
      <c r="E28" s="9" t="str">
        <f aca="false">IF(A28="","",IFERROR(INDEX('Meal Selection'!$B$18:$B$117,MATCH(A28,'Meal Selection'!$A$18:$A$117,0)),""))</f>
        <v/>
      </c>
    </row>
    <row r="29" customFormat="false" ht="15" hidden="false" customHeight="false" outlineLevel="0" collapsed="false">
      <c r="A29" s="8" t="str">
        <f aca="false">IFERROR(INDEX('RSVP Tracker'!$A$14:$A$113,MATCH(15,'RSVP Tracker'!$H$14:$H$113,0)),"")</f>
        <v/>
      </c>
      <c r="B29" s="9" t="str">
        <f aca="false">IF(A29="","","Attending")</f>
        <v/>
      </c>
      <c r="C29" s="9" t="str">
        <f aca="false">IF(A29="","",IFERROR(INDEX('RSVP Tracker'!$D$14:$D$113,MATCH(A29,'RSVP Tracker'!$A$14:$A$113,0)),""))</f>
        <v/>
      </c>
      <c r="D29" s="9" t="str">
        <f aca="false">IF(A29="","",IFERROR(INDEX('Seating Chart'!$B$29:$B$129,MATCH(A29,'Seating Chart'!$A$29:$A$129,0)),""))</f>
        <v/>
      </c>
      <c r="E29" s="9" t="str">
        <f aca="false">IF(A29="","",IFERROR(INDEX('Meal Selection'!$B$18:$B$117,MATCH(A29,'Meal Selection'!$A$18:$A$117,0)),""))</f>
        <v/>
      </c>
    </row>
    <row r="30" customFormat="false" ht="15" hidden="false" customHeight="false" outlineLevel="0" collapsed="false">
      <c r="A30" s="8" t="str">
        <f aca="false">IFERROR(INDEX('RSVP Tracker'!$A$14:$A$113,MATCH(16,'RSVP Tracker'!$H$14:$H$113,0)),"")</f>
        <v/>
      </c>
      <c r="B30" s="9" t="str">
        <f aca="false">IF(A30="","","Attending")</f>
        <v/>
      </c>
      <c r="C30" s="9" t="str">
        <f aca="false">IF(A30="","",IFERROR(INDEX('RSVP Tracker'!$D$14:$D$113,MATCH(A30,'RSVP Tracker'!$A$14:$A$113,0)),""))</f>
        <v/>
      </c>
      <c r="D30" s="9" t="str">
        <f aca="false">IF(A30="","",IFERROR(INDEX('Seating Chart'!$B$29:$B$129,MATCH(A30,'Seating Chart'!$A$29:$A$129,0)),""))</f>
        <v/>
      </c>
      <c r="E30" s="9" t="str">
        <f aca="false">IF(A30="","",IFERROR(INDEX('Meal Selection'!$B$18:$B$117,MATCH(A30,'Meal Selection'!$A$18:$A$117,0)),""))</f>
        <v/>
      </c>
    </row>
    <row r="31" customFormat="false" ht="15" hidden="false" customHeight="false" outlineLevel="0" collapsed="false">
      <c r="A31" s="8" t="str">
        <f aca="false">IFERROR(INDEX('RSVP Tracker'!$A$14:$A$113,MATCH(17,'RSVP Tracker'!$H$14:$H$113,0)),"")</f>
        <v/>
      </c>
      <c r="B31" s="9" t="str">
        <f aca="false">IF(A31="","","Attending")</f>
        <v/>
      </c>
      <c r="C31" s="9" t="str">
        <f aca="false">IF(A31="","",IFERROR(INDEX('RSVP Tracker'!$D$14:$D$113,MATCH(A31,'RSVP Tracker'!$A$14:$A$113,0)),""))</f>
        <v/>
      </c>
      <c r="D31" s="9" t="str">
        <f aca="false">IF(A31="","",IFERROR(INDEX('Seating Chart'!$B$29:$B$129,MATCH(A31,'Seating Chart'!$A$29:$A$129,0)),""))</f>
        <v/>
      </c>
      <c r="E31" s="9" t="str">
        <f aca="false">IF(A31="","",IFERROR(INDEX('Meal Selection'!$B$18:$B$117,MATCH(A31,'Meal Selection'!$A$18:$A$117,0)),""))</f>
        <v/>
      </c>
    </row>
    <row r="32" customFormat="false" ht="15" hidden="false" customHeight="false" outlineLevel="0" collapsed="false">
      <c r="A32" s="8" t="str">
        <f aca="false">IFERROR(INDEX('RSVP Tracker'!$A$14:$A$113,MATCH(18,'RSVP Tracker'!$H$14:$H$113,0)),"")</f>
        <v/>
      </c>
      <c r="B32" s="9" t="str">
        <f aca="false">IF(A32="","","Attending")</f>
        <v/>
      </c>
      <c r="C32" s="9" t="str">
        <f aca="false">IF(A32="","",IFERROR(INDEX('RSVP Tracker'!$D$14:$D$113,MATCH(A32,'RSVP Tracker'!$A$14:$A$113,0)),""))</f>
        <v/>
      </c>
      <c r="D32" s="9" t="str">
        <f aca="false">IF(A32="","",IFERROR(INDEX('Seating Chart'!$B$29:$B$129,MATCH(A32,'Seating Chart'!$A$29:$A$129,0)),""))</f>
        <v/>
      </c>
      <c r="E32" s="9" t="str">
        <f aca="false">IF(A32="","",IFERROR(INDEX('Meal Selection'!$B$18:$B$117,MATCH(A32,'Meal Selection'!$A$18:$A$117,0)),""))</f>
        <v/>
      </c>
    </row>
    <row r="33" customFormat="false" ht="15" hidden="false" customHeight="false" outlineLevel="0" collapsed="false">
      <c r="A33" s="8" t="str">
        <f aca="false">IFERROR(INDEX('RSVP Tracker'!$A$14:$A$113,MATCH(19,'RSVP Tracker'!$H$14:$H$113,0)),"")</f>
        <v/>
      </c>
      <c r="B33" s="9" t="str">
        <f aca="false">IF(A33="","","Attending")</f>
        <v/>
      </c>
      <c r="C33" s="9" t="str">
        <f aca="false">IF(A33="","",IFERROR(INDEX('RSVP Tracker'!$D$14:$D$113,MATCH(A33,'RSVP Tracker'!$A$14:$A$113,0)),""))</f>
        <v/>
      </c>
      <c r="D33" s="9" t="str">
        <f aca="false">IF(A33="","",IFERROR(INDEX('Seating Chart'!$B$29:$B$129,MATCH(A33,'Seating Chart'!$A$29:$A$129,0)),""))</f>
        <v/>
      </c>
      <c r="E33" s="9" t="str">
        <f aca="false">IF(A33="","",IFERROR(INDEX('Meal Selection'!$B$18:$B$117,MATCH(A33,'Meal Selection'!$A$18:$A$117,0)),""))</f>
        <v/>
      </c>
    </row>
    <row r="34" customFormat="false" ht="15" hidden="false" customHeight="false" outlineLevel="0" collapsed="false">
      <c r="A34" s="8" t="str">
        <f aca="false">IFERROR(INDEX('RSVP Tracker'!$A$14:$A$113,MATCH(20,'RSVP Tracker'!$H$14:$H$113,0)),"")</f>
        <v/>
      </c>
      <c r="B34" s="9" t="str">
        <f aca="false">IF(A34="","","Attending")</f>
        <v/>
      </c>
      <c r="C34" s="9" t="str">
        <f aca="false">IF(A34="","",IFERROR(INDEX('RSVP Tracker'!$D$14:$D$113,MATCH(A34,'RSVP Tracker'!$A$14:$A$113,0)),""))</f>
        <v/>
      </c>
      <c r="D34" s="9" t="str">
        <f aca="false">IF(A34="","",IFERROR(INDEX('Seating Chart'!$B$29:$B$129,MATCH(A34,'Seating Chart'!$A$29:$A$129,0)),""))</f>
        <v/>
      </c>
      <c r="E34" s="9" t="str">
        <f aca="false">IF(A34="","",IFERROR(INDEX('Meal Selection'!$B$18:$B$117,MATCH(A34,'Meal Selection'!$A$18:$A$117,0)),""))</f>
        <v/>
      </c>
    </row>
    <row r="35" customFormat="false" ht="15" hidden="false" customHeight="false" outlineLevel="0" collapsed="false">
      <c r="A35" s="8" t="str">
        <f aca="false">IFERROR(INDEX('RSVP Tracker'!$A$14:$A$113,MATCH(21,'RSVP Tracker'!$H$14:$H$113,0)),"")</f>
        <v/>
      </c>
      <c r="B35" s="9" t="str">
        <f aca="false">IF(A35="","","Attending")</f>
        <v/>
      </c>
      <c r="C35" s="9" t="str">
        <f aca="false">IF(A35="","",IFERROR(INDEX('RSVP Tracker'!$D$14:$D$113,MATCH(A35,'RSVP Tracker'!$A$14:$A$113,0)),""))</f>
        <v/>
      </c>
      <c r="D35" s="9" t="str">
        <f aca="false">IF(A35="","",IFERROR(INDEX('Seating Chart'!$B$29:$B$129,MATCH(A35,'Seating Chart'!$A$29:$A$129,0)),""))</f>
        <v/>
      </c>
      <c r="E35" s="9" t="str">
        <f aca="false">IF(A35="","",IFERROR(INDEX('Meal Selection'!$B$18:$B$117,MATCH(A35,'Meal Selection'!$A$18:$A$117,0)),""))</f>
        <v/>
      </c>
    </row>
    <row r="36" customFormat="false" ht="15" hidden="false" customHeight="false" outlineLevel="0" collapsed="false">
      <c r="A36" s="8" t="str">
        <f aca="false">IFERROR(INDEX('RSVP Tracker'!$A$14:$A$113,MATCH(22,'RSVP Tracker'!$H$14:$H$113,0)),"")</f>
        <v/>
      </c>
      <c r="B36" s="9" t="str">
        <f aca="false">IF(A36="","","Attending")</f>
        <v/>
      </c>
      <c r="C36" s="9" t="str">
        <f aca="false">IF(A36="","",IFERROR(INDEX('RSVP Tracker'!$D$14:$D$113,MATCH(A36,'RSVP Tracker'!$A$14:$A$113,0)),""))</f>
        <v/>
      </c>
      <c r="D36" s="9" t="str">
        <f aca="false">IF(A36="","",IFERROR(INDEX('Seating Chart'!$B$29:$B$129,MATCH(A36,'Seating Chart'!$A$29:$A$129,0)),""))</f>
        <v/>
      </c>
      <c r="E36" s="9" t="str">
        <f aca="false">IF(A36="","",IFERROR(INDEX('Meal Selection'!$B$18:$B$117,MATCH(A36,'Meal Selection'!$A$18:$A$117,0)),""))</f>
        <v/>
      </c>
    </row>
    <row r="37" customFormat="false" ht="15" hidden="false" customHeight="false" outlineLevel="0" collapsed="false">
      <c r="A37" s="8" t="str">
        <f aca="false">IFERROR(INDEX('RSVP Tracker'!$A$14:$A$113,MATCH(23,'RSVP Tracker'!$H$14:$H$113,0)),"")</f>
        <v/>
      </c>
      <c r="B37" s="9" t="str">
        <f aca="false">IF(A37="","","Attending")</f>
        <v/>
      </c>
      <c r="C37" s="9" t="str">
        <f aca="false">IF(A37="","",IFERROR(INDEX('RSVP Tracker'!$D$14:$D$113,MATCH(A37,'RSVP Tracker'!$A$14:$A$113,0)),""))</f>
        <v/>
      </c>
      <c r="D37" s="9" t="str">
        <f aca="false">IF(A37="","",IFERROR(INDEX('Seating Chart'!$B$29:$B$129,MATCH(A37,'Seating Chart'!$A$29:$A$129,0)),""))</f>
        <v/>
      </c>
      <c r="E37" s="9" t="str">
        <f aca="false">IF(A37="","",IFERROR(INDEX('Meal Selection'!$B$18:$B$117,MATCH(A37,'Meal Selection'!$A$18:$A$117,0)),""))</f>
        <v/>
      </c>
    </row>
    <row r="38" customFormat="false" ht="15" hidden="false" customHeight="false" outlineLevel="0" collapsed="false">
      <c r="A38" s="8" t="str">
        <f aca="false">IFERROR(INDEX('RSVP Tracker'!$A$14:$A$113,MATCH(24,'RSVP Tracker'!$H$14:$H$113,0)),"")</f>
        <v/>
      </c>
      <c r="B38" s="9" t="str">
        <f aca="false">IF(A38="","","Attending")</f>
        <v/>
      </c>
      <c r="C38" s="9" t="str">
        <f aca="false">IF(A38="","",IFERROR(INDEX('RSVP Tracker'!$D$14:$D$113,MATCH(A38,'RSVP Tracker'!$A$14:$A$113,0)),""))</f>
        <v/>
      </c>
      <c r="D38" s="9" t="str">
        <f aca="false">IF(A38="","",IFERROR(INDEX('Seating Chart'!$B$29:$B$129,MATCH(A38,'Seating Chart'!$A$29:$A$129,0)),""))</f>
        <v/>
      </c>
      <c r="E38" s="9" t="str">
        <f aca="false">IF(A38="","",IFERROR(INDEX('Meal Selection'!$B$18:$B$117,MATCH(A38,'Meal Selection'!$A$18:$A$117,0)),""))</f>
        <v/>
      </c>
    </row>
    <row r="39" customFormat="false" ht="15" hidden="false" customHeight="false" outlineLevel="0" collapsed="false">
      <c r="A39" s="8" t="str">
        <f aca="false">IFERROR(INDEX('RSVP Tracker'!$A$14:$A$113,MATCH(25,'RSVP Tracker'!$H$14:$H$113,0)),"")</f>
        <v/>
      </c>
      <c r="B39" s="9" t="str">
        <f aca="false">IF(A39="","","Attending")</f>
        <v/>
      </c>
      <c r="C39" s="9" t="str">
        <f aca="false">IF(A39="","",IFERROR(INDEX('RSVP Tracker'!$D$14:$D$113,MATCH(A39,'RSVP Tracker'!$A$14:$A$113,0)),""))</f>
        <v/>
      </c>
      <c r="D39" s="9" t="str">
        <f aca="false">IF(A39="","",IFERROR(INDEX('Seating Chart'!$B$29:$B$129,MATCH(A39,'Seating Chart'!$A$29:$A$129,0)),""))</f>
        <v/>
      </c>
      <c r="E39" s="9" t="str">
        <f aca="false">IF(A39="","",IFERROR(INDEX('Meal Selection'!$B$18:$B$117,MATCH(A39,'Meal Selection'!$A$18:$A$117,0)),""))</f>
        <v/>
      </c>
    </row>
    <row r="40" customFormat="false" ht="15" hidden="false" customHeight="false" outlineLevel="0" collapsed="false">
      <c r="A40" s="8" t="str">
        <f aca="false">IFERROR(INDEX('RSVP Tracker'!$A$14:$A$113,MATCH(26,'RSVP Tracker'!$H$14:$H$113,0)),"")</f>
        <v/>
      </c>
      <c r="B40" s="9" t="str">
        <f aca="false">IF(A40="","","Attending")</f>
        <v/>
      </c>
      <c r="C40" s="9" t="str">
        <f aca="false">IF(A40="","",IFERROR(INDEX('RSVP Tracker'!$D$14:$D$113,MATCH(A40,'RSVP Tracker'!$A$14:$A$113,0)),""))</f>
        <v/>
      </c>
      <c r="D40" s="9" t="str">
        <f aca="false">IF(A40="","",IFERROR(INDEX('Seating Chart'!$B$29:$B$129,MATCH(A40,'Seating Chart'!$A$29:$A$129,0)),""))</f>
        <v/>
      </c>
      <c r="E40" s="9" t="str">
        <f aca="false">IF(A40="","",IFERROR(INDEX('Meal Selection'!$B$18:$B$117,MATCH(A40,'Meal Selection'!$A$18:$A$117,0)),""))</f>
        <v/>
      </c>
    </row>
    <row r="41" customFormat="false" ht="15" hidden="false" customHeight="false" outlineLevel="0" collapsed="false">
      <c r="A41" s="8" t="str">
        <f aca="false">IFERROR(INDEX('RSVP Tracker'!$A$14:$A$113,MATCH(27,'RSVP Tracker'!$H$14:$H$113,0)),"")</f>
        <v/>
      </c>
      <c r="B41" s="9" t="str">
        <f aca="false">IF(A41="","","Attending")</f>
        <v/>
      </c>
      <c r="C41" s="9" t="str">
        <f aca="false">IF(A41="","",IFERROR(INDEX('RSVP Tracker'!$D$14:$D$113,MATCH(A41,'RSVP Tracker'!$A$14:$A$113,0)),""))</f>
        <v/>
      </c>
      <c r="D41" s="9" t="str">
        <f aca="false">IF(A41="","",IFERROR(INDEX('Seating Chart'!$B$29:$B$129,MATCH(A41,'Seating Chart'!$A$29:$A$129,0)),""))</f>
        <v/>
      </c>
      <c r="E41" s="9" t="str">
        <f aca="false">IF(A41="","",IFERROR(INDEX('Meal Selection'!$B$18:$B$117,MATCH(A41,'Meal Selection'!$A$18:$A$117,0)),""))</f>
        <v/>
      </c>
    </row>
    <row r="42" customFormat="false" ht="15" hidden="false" customHeight="false" outlineLevel="0" collapsed="false">
      <c r="A42" s="8" t="str">
        <f aca="false">IFERROR(INDEX('RSVP Tracker'!$A$14:$A$113,MATCH(28,'RSVP Tracker'!$H$14:$H$113,0)),"")</f>
        <v/>
      </c>
      <c r="B42" s="9" t="str">
        <f aca="false">IF(A42="","","Attending")</f>
        <v/>
      </c>
      <c r="C42" s="9" t="str">
        <f aca="false">IF(A42="","",IFERROR(INDEX('RSVP Tracker'!$D$14:$D$113,MATCH(A42,'RSVP Tracker'!$A$14:$A$113,0)),""))</f>
        <v/>
      </c>
      <c r="D42" s="9" t="str">
        <f aca="false">IF(A42="","",IFERROR(INDEX('Seating Chart'!$B$29:$B$129,MATCH(A42,'Seating Chart'!$A$29:$A$129,0)),""))</f>
        <v/>
      </c>
      <c r="E42" s="9" t="str">
        <f aca="false">IF(A42="","",IFERROR(INDEX('Meal Selection'!$B$18:$B$117,MATCH(A42,'Meal Selection'!$A$18:$A$117,0)),""))</f>
        <v/>
      </c>
    </row>
    <row r="43" customFormat="false" ht="15" hidden="false" customHeight="false" outlineLevel="0" collapsed="false">
      <c r="A43" s="8" t="str">
        <f aca="false">IFERROR(INDEX('RSVP Tracker'!$A$14:$A$113,MATCH(29,'RSVP Tracker'!$H$14:$H$113,0)),"")</f>
        <v/>
      </c>
      <c r="B43" s="9" t="str">
        <f aca="false">IF(A43="","","Attending")</f>
        <v/>
      </c>
      <c r="C43" s="9" t="str">
        <f aca="false">IF(A43="","",IFERROR(INDEX('RSVP Tracker'!$D$14:$D$113,MATCH(A43,'RSVP Tracker'!$A$14:$A$113,0)),""))</f>
        <v/>
      </c>
      <c r="D43" s="9" t="str">
        <f aca="false">IF(A43="","",IFERROR(INDEX('Seating Chart'!$B$29:$B$129,MATCH(A43,'Seating Chart'!$A$29:$A$129,0)),""))</f>
        <v/>
      </c>
      <c r="E43" s="9" t="str">
        <f aca="false">IF(A43="","",IFERROR(INDEX('Meal Selection'!$B$18:$B$117,MATCH(A43,'Meal Selection'!$A$18:$A$117,0)),""))</f>
        <v/>
      </c>
    </row>
    <row r="44" customFormat="false" ht="15" hidden="false" customHeight="false" outlineLevel="0" collapsed="false">
      <c r="A44" s="8" t="str">
        <f aca="false">IFERROR(INDEX('RSVP Tracker'!$A$14:$A$113,MATCH(30,'RSVP Tracker'!$H$14:$H$113,0)),"")</f>
        <v/>
      </c>
      <c r="B44" s="9" t="str">
        <f aca="false">IF(A44="","","Attending")</f>
        <v/>
      </c>
      <c r="C44" s="9" t="str">
        <f aca="false">IF(A44="","",IFERROR(INDEX('RSVP Tracker'!$D$14:$D$113,MATCH(A44,'RSVP Tracker'!$A$14:$A$113,0)),""))</f>
        <v/>
      </c>
      <c r="D44" s="9" t="str">
        <f aca="false">IF(A44="","",IFERROR(INDEX('Seating Chart'!$B$29:$B$129,MATCH(A44,'Seating Chart'!$A$29:$A$129,0)),""))</f>
        <v/>
      </c>
      <c r="E44" s="9" t="str">
        <f aca="false">IF(A44="","",IFERROR(INDEX('Meal Selection'!$B$18:$B$117,MATCH(A44,'Meal Selection'!$A$18:$A$117,0)),""))</f>
        <v/>
      </c>
    </row>
    <row r="45" customFormat="false" ht="15" hidden="false" customHeight="false" outlineLevel="0" collapsed="false">
      <c r="A45" s="8" t="str">
        <f aca="false">IFERROR(INDEX('RSVP Tracker'!$A$14:$A$113,MATCH(31,'RSVP Tracker'!$H$14:$H$113,0)),"")</f>
        <v/>
      </c>
      <c r="B45" s="9" t="str">
        <f aca="false">IF(A45="","","Attending")</f>
        <v/>
      </c>
      <c r="C45" s="9" t="str">
        <f aca="false">IF(A45="","",IFERROR(INDEX('RSVP Tracker'!$D$14:$D$113,MATCH(A45,'RSVP Tracker'!$A$14:$A$113,0)),""))</f>
        <v/>
      </c>
      <c r="D45" s="9" t="str">
        <f aca="false">IF(A45="","",IFERROR(INDEX('Seating Chart'!$B$29:$B$129,MATCH(A45,'Seating Chart'!$A$29:$A$129,0)),""))</f>
        <v/>
      </c>
      <c r="E45" s="9" t="str">
        <f aca="false">IF(A45="","",IFERROR(INDEX('Meal Selection'!$B$18:$B$117,MATCH(A45,'Meal Selection'!$A$18:$A$117,0)),""))</f>
        <v/>
      </c>
    </row>
    <row r="46" customFormat="false" ht="15" hidden="false" customHeight="false" outlineLevel="0" collapsed="false">
      <c r="A46" s="8" t="str">
        <f aca="false">IFERROR(INDEX('RSVP Tracker'!$A$14:$A$113,MATCH(32,'RSVP Tracker'!$H$14:$H$113,0)),"")</f>
        <v/>
      </c>
      <c r="B46" s="9" t="str">
        <f aca="false">IF(A46="","","Attending")</f>
        <v/>
      </c>
      <c r="C46" s="9" t="str">
        <f aca="false">IF(A46="","",IFERROR(INDEX('RSVP Tracker'!$D$14:$D$113,MATCH(A46,'RSVP Tracker'!$A$14:$A$113,0)),""))</f>
        <v/>
      </c>
      <c r="D46" s="9" t="str">
        <f aca="false">IF(A46="","",IFERROR(INDEX('Seating Chart'!$B$29:$B$129,MATCH(A46,'Seating Chart'!$A$29:$A$129,0)),""))</f>
        <v/>
      </c>
      <c r="E46" s="9" t="str">
        <f aca="false">IF(A46="","",IFERROR(INDEX('Meal Selection'!$B$18:$B$117,MATCH(A46,'Meal Selection'!$A$18:$A$117,0)),""))</f>
        <v/>
      </c>
    </row>
    <row r="47" customFormat="false" ht="15" hidden="false" customHeight="false" outlineLevel="0" collapsed="false">
      <c r="A47" s="8" t="str">
        <f aca="false">IFERROR(INDEX('RSVP Tracker'!$A$14:$A$113,MATCH(33,'RSVP Tracker'!$H$14:$H$113,0)),"")</f>
        <v/>
      </c>
      <c r="B47" s="9" t="str">
        <f aca="false">IF(A47="","","Attending")</f>
        <v/>
      </c>
      <c r="C47" s="9" t="str">
        <f aca="false">IF(A47="","",IFERROR(INDEX('RSVP Tracker'!$D$14:$D$113,MATCH(A47,'RSVP Tracker'!$A$14:$A$113,0)),""))</f>
        <v/>
      </c>
      <c r="D47" s="9" t="str">
        <f aca="false">IF(A47="","",IFERROR(INDEX('Seating Chart'!$B$29:$B$129,MATCH(A47,'Seating Chart'!$A$29:$A$129,0)),""))</f>
        <v/>
      </c>
      <c r="E47" s="9" t="str">
        <f aca="false">IF(A47="","",IFERROR(INDEX('Meal Selection'!$B$18:$B$117,MATCH(A47,'Meal Selection'!$A$18:$A$117,0)),""))</f>
        <v/>
      </c>
    </row>
    <row r="48" customFormat="false" ht="15" hidden="false" customHeight="false" outlineLevel="0" collapsed="false">
      <c r="A48" s="8" t="str">
        <f aca="false">IFERROR(INDEX('RSVP Tracker'!$A$14:$A$113,MATCH(34,'RSVP Tracker'!$H$14:$H$113,0)),"")</f>
        <v/>
      </c>
      <c r="B48" s="9" t="str">
        <f aca="false">IF(A48="","","Attending")</f>
        <v/>
      </c>
      <c r="C48" s="9" t="str">
        <f aca="false">IF(A48="","",IFERROR(INDEX('RSVP Tracker'!$D$14:$D$113,MATCH(A48,'RSVP Tracker'!$A$14:$A$113,0)),""))</f>
        <v/>
      </c>
      <c r="D48" s="9" t="str">
        <f aca="false">IF(A48="","",IFERROR(INDEX('Seating Chart'!$B$29:$B$129,MATCH(A48,'Seating Chart'!$A$29:$A$129,0)),""))</f>
        <v/>
      </c>
      <c r="E48" s="9" t="str">
        <f aca="false">IF(A48="","",IFERROR(INDEX('Meal Selection'!$B$18:$B$117,MATCH(A48,'Meal Selection'!$A$18:$A$117,0)),""))</f>
        <v/>
      </c>
    </row>
    <row r="49" customFormat="false" ht="15" hidden="false" customHeight="false" outlineLevel="0" collapsed="false">
      <c r="A49" s="8" t="str">
        <f aca="false">IFERROR(INDEX('RSVP Tracker'!$A$14:$A$113,MATCH(35,'RSVP Tracker'!$H$14:$H$113,0)),"")</f>
        <v/>
      </c>
      <c r="B49" s="9" t="str">
        <f aca="false">IF(A49="","","Attending")</f>
        <v/>
      </c>
      <c r="C49" s="9" t="str">
        <f aca="false">IF(A49="","",IFERROR(INDEX('RSVP Tracker'!$D$14:$D$113,MATCH(A49,'RSVP Tracker'!$A$14:$A$113,0)),""))</f>
        <v/>
      </c>
      <c r="D49" s="9" t="str">
        <f aca="false">IF(A49="","",IFERROR(INDEX('Seating Chart'!$B$29:$B$129,MATCH(A49,'Seating Chart'!$A$29:$A$129,0)),""))</f>
        <v/>
      </c>
      <c r="E49" s="9" t="str">
        <f aca="false">IF(A49="","",IFERROR(INDEX('Meal Selection'!$B$18:$B$117,MATCH(A49,'Meal Selection'!$A$18:$A$117,0)),""))</f>
        <v/>
      </c>
    </row>
    <row r="50" customFormat="false" ht="15" hidden="false" customHeight="false" outlineLevel="0" collapsed="false">
      <c r="A50" s="8" t="str">
        <f aca="false">IFERROR(INDEX('RSVP Tracker'!$A$14:$A$113,MATCH(36,'RSVP Tracker'!$H$14:$H$113,0)),"")</f>
        <v/>
      </c>
      <c r="B50" s="9" t="str">
        <f aca="false">IF(A50="","","Attending")</f>
        <v/>
      </c>
      <c r="C50" s="9" t="str">
        <f aca="false">IF(A50="","",IFERROR(INDEX('RSVP Tracker'!$D$14:$D$113,MATCH(A50,'RSVP Tracker'!$A$14:$A$113,0)),""))</f>
        <v/>
      </c>
      <c r="D50" s="9" t="str">
        <f aca="false">IF(A50="","",IFERROR(INDEX('Seating Chart'!$B$29:$B$129,MATCH(A50,'Seating Chart'!$A$29:$A$129,0)),""))</f>
        <v/>
      </c>
      <c r="E50" s="9" t="str">
        <f aca="false">IF(A50="","",IFERROR(INDEX('Meal Selection'!$B$18:$B$117,MATCH(A50,'Meal Selection'!$A$18:$A$117,0)),""))</f>
        <v/>
      </c>
    </row>
    <row r="51" customFormat="false" ht="15" hidden="false" customHeight="false" outlineLevel="0" collapsed="false">
      <c r="A51" s="8" t="str">
        <f aca="false">IFERROR(INDEX('RSVP Tracker'!$A$14:$A$113,MATCH(37,'RSVP Tracker'!$H$14:$H$113,0)),"")</f>
        <v/>
      </c>
      <c r="B51" s="9" t="str">
        <f aca="false">IF(A51="","","Attending")</f>
        <v/>
      </c>
      <c r="C51" s="9" t="str">
        <f aca="false">IF(A51="","",IFERROR(INDEX('RSVP Tracker'!$D$14:$D$113,MATCH(A51,'RSVP Tracker'!$A$14:$A$113,0)),""))</f>
        <v/>
      </c>
      <c r="D51" s="9" t="str">
        <f aca="false">IF(A51="","",IFERROR(INDEX('Seating Chart'!$B$29:$B$129,MATCH(A51,'Seating Chart'!$A$29:$A$129,0)),""))</f>
        <v/>
      </c>
      <c r="E51" s="9" t="str">
        <f aca="false">IF(A51="","",IFERROR(INDEX('Meal Selection'!$B$18:$B$117,MATCH(A51,'Meal Selection'!$A$18:$A$117,0)),""))</f>
        <v/>
      </c>
    </row>
    <row r="52" customFormat="false" ht="15" hidden="false" customHeight="false" outlineLevel="0" collapsed="false">
      <c r="A52" s="8" t="str">
        <f aca="false">IFERROR(INDEX('RSVP Tracker'!$A$14:$A$113,MATCH(38,'RSVP Tracker'!$H$14:$H$113,0)),"")</f>
        <v/>
      </c>
      <c r="B52" s="9" t="str">
        <f aca="false">IF(A52="","","Attending")</f>
        <v/>
      </c>
      <c r="C52" s="9" t="str">
        <f aca="false">IF(A52="","",IFERROR(INDEX('RSVP Tracker'!$D$14:$D$113,MATCH(A52,'RSVP Tracker'!$A$14:$A$113,0)),""))</f>
        <v/>
      </c>
      <c r="D52" s="9" t="str">
        <f aca="false">IF(A52="","",IFERROR(INDEX('Seating Chart'!$B$29:$B$129,MATCH(A52,'Seating Chart'!$A$29:$A$129,0)),""))</f>
        <v/>
      </c>
      <c r="E52" s="9" t="str">
        <f aca="false">IF(A52="","",IFERROR(INDEX('Meal Selection'!$B$18:$B$117,MATCH(A52,'Meal Selection'!$A$18:$A$117,0)),""))</f>
        <v/>
      </c>
    </row>
    <row r="53" customFormat="false" ht="15" hidden="false" customHeight="false" outlineLevel="0" collapsed="false">
      <c r="A53" s="8" t="str">
        <f aca="false">IFERROR(INDEX('RSVP Tracker'!$A$14:$A$113,MATCH(39,'RSVP Tracker'!$H$14:$H$113,0)),"")</f>
        <v/>
      </c>
      <c r="B53" s="9" t="str">
        <f aca="false">IF(A53="","","Attending")</f>
        <v/>
      </c>
      <c r="C53" s="9" t="str">
        <f aca="false">IF(A53="","",IFERROR(INDEX('RSVP Tracker'!$D$14:$D$113,MATCH(A53,'RSVP Tracker'!$A$14:$A$113,0)),""))</f>
        <v/>
      </c>
      <c r="D53" s="9" t="str">
        <f aca="false">IF(A53="","",IFERROR(INDEX('Seating Chart'!$B$29:$B$129,MATCH(A53,'Seating Chart'!$A$29:$A$129,0)),""))</f>
        <v/>
      </c>
      <c r="E53" s="9" t="str">
        <f aca="false">IF(A53="","",IFERROR(INDEX('Meal Selection'!$B$18:$B$117,MATCH(A53,'Meal Selection'!$A$18:$A$117,0)),""))</f>
        <v/>
      </c>
    </row>
    <row r="54" customFormat="false" ht="15" hidden="false" customHeight="false" outlineLevel="0" collapsed="false">
      <c r="A54" s="8" t="str">
        <f aca="false">IFERROR(INDEX('RSVP Tracker'!$A$14:$A$113,MATCH(40,'RSVP Tracker'!$H$14:$H$113,0)),"")</f>
        <v/>
      </c>
      <c r="B54" s="9" t="str">
        <f aca="false">IF(A54="","","Attending")</f>
        <v/>
      </c>
      <c r="C54" s="9" t="str">
        <f aca="false">IF(A54="","",IFERROR(INDEX('RSVP Tracker'!$D$14:$D$113,MATCH(A54,'RSVP Tracker'!$A$14:$A$113,0)),""))</f>
        <v/>
      </c>
      <c r="D54" s="9" t="str">
        <f aca="false">IF(A54="","",IFERROR(INDEX('Seating Chart'!$B$29:$B$129,MATCH(A54,'Seating Chart'!$A$29:$A$129,0)),""))</f>
        <v/>
      </c>
      <c r="E54" s="9" t="str">
        <f aca="false">IF(A54="","",IFERROR(INDEX('Meal Selection'!$B$18:$B$117,MATCH(A54,'Meal Selection'!$A$18:$A$117,0)),""))</f>
        <v/>
      </c>
    </row>
    <row r="55" customFormat="false" ht="15" hidden="false" customHeight="false" outlineLevel="0" collapsed="false">
      <c r="A55" s="8" t="str">
        <f aca="false">IFERROR(INDEX('RSVP Tracker'!$A$14:$A$113,MATCH(41,'RSVP Tracker'!$H$14:$H$113,0)),"")</f>
        <v/>
      </c>
      <c r="B55" s="9" t="str">
        <f aca="false">IF(A55="","","Attending")</f>
        <v/>
      </c>
      <c r="C55" s="9" t="str">
        <f aca="false">IF(A55="","",IFERROR(INDEX('RSVP Tracker'!$D$14:$D$113,MATCH(A55,'RSVP Tracker'!$A$14:$A$113,0)),""))</f>
        <v/>
      </c>
      <c r="D55" s="9" t="str">
        <f aca="false">IF(A55="","",IFERROR(INDEX('Seating Chart'!$B$29:$B$129,MATCH(A55,'Seating Chart'!$A$29:$A$129,0)),""))</f>
        <v/>
      </c>
      <c r="E55" s="9" t="str">
        <f aca="false">IF(A55="","",IFERROR(INDEX('Meal Selection'!$B$18:$B$117,MATCH(A55,'Meal Selection'!$A$18:$A$117,0)),""))</f>
        <v/>
      </c>
    </row>
    <row r="56" customFormat="false" ht="15" hidden="false" customHeight="false" outlineLevel="0" collapsed="false">
      <c r="A56" s="8" t="str">
        <f aca="false">IFERROR(INDEX('RSVP Tracker'!$A$14:$A$113,MATCH(42,'RSVP Tracker'!$H$14:$H$113,0)),"")</f>
        <v/>
      </c>
      <c r="B56" s="9" t="str">
        <f aca="false">IF(A56="","","Attending")</f>
        <v/>
      </c>
      <c r="C56" s="9" t="str">
        <f aca="false">IF(A56="","",IFERROR(INDEX('RSVP Tracker'!$D$14:$D$113,MATCH(A56,'RSVP Tracker'!$A$14:$A$113,0)),""))</f>
        <v/>
      </c>
      <c r="D56" s="9" t="str">
        <f aca="false">IF(A56="","",IFERROR(INDEX('Seating Chart'!$B$29:$B$129,MATCH(A56,'Seating Chart'!$A$29:$A$129,0)),""))</f>
        <v/>
      </c>
      <c r="E56" s="9" t="str">
        <f aca="false">IF(A56="","",IFERROR(INDEX('Meal Selection'!$B$18:$B$117,MATCH(A56,'Meal Selection'!$A$18:$A$117,0)),""))</f>
        <v/>
      </c>
    </row>
    <row r="57" customFormat="false" ht="15" hidden="false" customHeight="false" outlineLevel="0" collapsed="false">
      <c r="A57" s="8" t="str">
        <f aca="false">IFERROR(INDEX('RSVP Tracker'!$A$14:$A$113,MATCH(43,'RSVP Tracker'!$H$14:$H$113,0)),"")</f>
        <v/>
      </c>
      <c r="B57" s="9" t="str">
        <f aca="false">IF(A57="","","Attending")</f>
        <v/>
      </c>
      <c r="C57" s="9" t="str">
        <f aca="false">IF(A57="","",IFERROR(INDEX('RSVP Tracker'!$D$14:$D$113,MATCH(A57,'RSVP Tracker'!$A$14:$A$113,0)),""))</f>
        <v/>
      </c>
      <c r="D57" s="9" t="str">
        <f aca="false">IF(A57="","",IFERROR(INDEX('Seating Chart'!$B$29:$B$129,MATCH(A57,'Seating Chart'!$A$29:$A$129,0)),""))</f>
        <v/>
      </c>
      <c r="E57" s="9" t="str">
        <f aca="false">IF(A57="","",IFERROR(INDEX('Meal Selection'!$B$18:$B$117,MATCH(A57,'Meal Selection'!$A$18:$A$117,0)),""))</f>
        <v/>
      </c>
    </row>
    <row r="58" customFormat="false" ht="15" hidden="false" customHeight="false" outlineLevel="0" collapsed="false">
      <c r="A58" s="8" t="str">
        <f aca="false">IFERROR(INDEX('RSVP Tracker'!$A$14:$A$113,MATCH(44,'RSVP Tracker'!$H$14:$H$113,0)),"")</f>
        <v/>
      </c>
      <c r="B58" s="9" t="str">
        <f aca="false">IF(A58="","","Attending")</f>
        <v/>
      </c>
      <c r="C58" s="9" t="str">
        <f aca="false">IF(A58="","",IFERROR(INDEX('RSVP Tracker'!$D$14:$D$113,MATCH(A58,'RSVP Tracker'!$A$14:$A$113,0)),""))</f>
        <v/>
      </c>
      <c r="D58" s="9" t="str">
        <f aca="false">IF(A58="","",IFERROR(INDEX('Seating Chart'!$B$29:$B$129,MATCH(A58,'Seating Chart'!$A$29:$A$129,0)),""))</f>
        <v/>
      </c>
      <c r="E58" s="9" t="str">
        <f aca="false">IF(A58="","",IFERROR(INDEX('Meal Selection'!$B$18:$B$117,MATCH(A58,'Meal Selection'!$A$18:$A$117,0)),""))</f>
        <v/>
      </c>
    </row>
    <row r="59" customFormat="false" ht="15" hidden="false" customHeight="false" outlineLevel="0" collapsed="false">
      <c r="A59" s="8" t="str">
        <f aca="false">IFERROR(INDEX('RSVP Tracker'!$A$14:$A$113,MATCH(45,'RSVP Tracker'!$H$14:$H$113,0)),"")</f>
        <v/>
      </c>
      <c r="B59" s="9" t="str">
        <f aca="false">IF(A59="","","Attending")</f>
        <v/>
      </c>
      <c r="C59" s="9" t="str">
        <f aca="false">IF(A59="","",IFERROR(INDEX('RSVP Tracker'!$D$14:$D$113,MATCH(A59,'RSVP Tracker'!$A$14:$A$113,0)),""))</f>
        <v/>
      </c>
      <c r="D59" s="9" t="str">
        <f aca="false">IF(A59="","",IFERROR(INDEX('Seating Chart'!$B$29:$B$129,MATCH(A59,'Seating Chart'!$A$29:$A$129,0)),""))</f>
        <v/>
      </c>
      <c r="E59" s="9" t="str">
        <f aca="false">IF(A59="","",IFERROR(INDEX('Meal Selection'!$B$18:$B$117,MATCH(A59,'Meal Selection'!$A$18:$A$117,0)),""))</f>
        <v/>
      </c>
    </row>
    <row r="60" customFormat="false" ht="15" hidden="false" customHeight="false" outlineLevel="0" collapsed="false">
      <c r="A60" s="8" t="str">
        <f aca="false">IFERROR(INDEX('RSVP Tracker'!$A$14:$A$113,MATCH(46,'RSVP Tracker'!$H$14:$H$113,0)),"")</f>
        <v/>
      </c>
      <c r="B60" s="9" t="str">
        <f aca="false">IF(A60="","","Attending")</f>
        <v/>
      </c>
      <c r="C60" s="9" t="str">
        <f aca="false">IF(A60="","",IFERROR(INDEX('RSVP Tracker'!$D$14:$D$113,MATCH(A60,'RSVP Tracker'!$A$14:$A$113,0)),""))</f>
        <v/>
      </c>
      <c r="D60" s="9" t="str">
        <f aca="false">IF(A60="","",IFERROR(INDEX('Seating Chart'!$B$29:$B$129,MATCH(A60,'Seating Chart'!$A$29:$A$129,0)),""))</f>
        <v/>
      </c>
      <c r="E60" s="9" t="str">
        <f aca="false">IF(A60="","",IFERROR(INDEX('Meal Selection'!$B$18:$B$117,MATCH(A60,'Meal Selection'!$A$18:$A$117,0)),""))</f>
        <v/>
      </c>
    </row>
    <row r="61" customFormat="false" ht="15" hidden="false" customHeight="false" outlineLevel="0" collapsed="false">
      <c r="A61" s="8" t="str">
        <f aca="false">IFERROR(INDEX('RSVP Tracker'!$A$14:$A$113,MATCH(47,'RSVP Tracker'!$H$14:$H$113,0)),"")</f>
        <v/>
      </c>
      <c r="B61" s="9" t="str">
        <f aca="false">IF(A61="","","Attending")</f>
        <v/>
      </c>
      <c r="C61" s="9" t="str">
        <f aca="false">IF(A61="","",IFERROR(INDEX('RSVP Tracker'!$D$14:$D$113,MATCH(A61,'RSVP Tracker'!$A$14:$A$113,0)),""))</f>
        <v/>
      </c>
      <c r="D61" s="9" t="str">
        <f aca="false">IF(A61="","",IFERROR(INDEX('Seating Chart'!$B$29:$B$129,MATCH(A61,'Seating Chart'!$A$29:$A$129,0)),""))</f>
        <v/>
      </c>
      <c r="E61" s="9" t="str">
        <f aca="false">IF(A61="","",IFERROR(INDEX('Meal Selection'!$B$18:$B$117,MATCH(A61,'Meal Selection'!$A$18:$A$117,0)),""))</f>
        <v/>
      </c>
    </row>
    <row r="62" customFormat="false" ht="15" hidden="false" customHeight="false" outlineLevel="0" collapsed="false">
      <c r="A62" s="8" t="str">
        <f aca="false">IFERROR(INDEX('RSVP Tracker'!$A$14:$A$113,MATCH(48,'RSVP Tracker'!$H$14:$H$113,0)),"")</f>
        <v/>
      </c>
      <c r="B62" s="9" t="str">
        <f aca="false">IF(A62="","","Attending")</f>
        <v/>
      </c>
      <c r="C62" s="9" t="str">
        <f aca="false">IF(A62="","",IFERROR(INDEX('RSVP Tracker'!$D$14:$D$113,MATCH(A62,'RSVP Tracker'!$A$14:$A$113,0)),""))</f>
        <v/>
      </c>
      <c r="D62" s="9" t="str">
        <f aca="false">IF(A62="","",IFERROR(INDEX('Seating Chart'!$B$29:$B$129,MATCH(A62,'Seating Chart'!$A$29:$A$129,0)),""))</f>
        <v/>
      </c>
      <c r="E62" s="9" t="str">
        <f aca="false">IF(A62="","",IFERROR(INDEX('Meal Selection'!$B$18:$B$117,MATCH(A62,'Meal Selection'!$A$18:$A$117,0)),""))</f>
        <v/>
      </c>
    </row>
    <row r="63" customFormat="false" ht="15" hidden="false" customHeight="false" outlineLevel="0" collapsed="false">
      <c r="A63" s="8" t="str">
        <f aca="false">IFERROR(INDEX('RSVP Tracker'!$A$14:$A$113,MATCH(49,'RSVP Tracker'!$H$14:$H$113,0)),"")</f>
        <v/>
      </c>
      <c r="B63" s="9" t="str">
        <f aca="false">IF(A63="","","Attending")</f>
        <v/>
      </c>
      <c r="C63" s="9" t="str">
        <f aca="false">IF(A63="","",IFERROR(INDEX('RSVP Tracker'!$D$14:$D$113,MATCH(A63,'RSVP Tracker'!$A$14:$A$113,0)),""))</f>
        <v/>
      </c>
      <c r="D63" s="9" t="str">
        <f aca="false">IF(A63="","",IFERROR(INDEX('Seating Chart'!$B$29:$B$129,MATCH(A63,'Seating Chart'!$A$29:$A$129,0)),""))</f>
        <v/>
      </c>
      <c r="E63" s="9" t="str">
        <f aca="false">IF(A63="","",IFERROR(INDEX('Meal Selection'!$B$18:$B$117,MATCH(A63,'Meal Selection'!$A$18:$A$117,0)),""))</f>
        <v/>
      </c>
    </row>
    <row r="64" customFormat="false" ht="15" hidden="false" customHeight="false" outlineLevel="0" collapsed="false">
      <c r="A64" s="8" t="str">
        <f aca="false">IFERROR(INDEX('RSVP Tracker'!$A$14:$A$113,MATCH(50,'RSVP Tracker'!$H$14:$H$113,0)),"")</f>
        <v/>
      </c>
      <c r="B64" s="9" t="str">
        <f aca="false">IF(A64="","","Attending")</f>
        <v/>
      </c>
      <c r="C64" s="9" t="str">
        <f aca="false">IF(A64="","",IFERROR(INDEX('RSVP Tracker'!$D$14:$D$113,MATCH(A64,'RSVP Tracker'!$A$14:$A$113,0)),""))</f>
        <v/>
      </c>
      <c r="D64" s="9" t="str">
        <f aca="false">IF(A64="","",IFERROR(INDEX('Seating Chart'!$B$29:$B$129,MATCH(A64,'Seating Chart'!$A$29:$A$129,0)),""))</f>
        <v/>
      </c>
      <c r="E64" s="9" t="str">
        <f aca="false">IF(A64="","",IFERROR(INDEX('Meal Selection'!$B$18:$B$117,MATCH(A64,'Meal Selection'!$A$18:$A$117,0)),""))</f>
        <v/>
      </c>
    </row>
    <row r="65" customFormat="false" ht="15" hidden="false" customHeight="false" outlineLevel="0" collapsed="false">
      <c r="A65" s="8" t="str">
        <f aca="false">IFERROR(INDEX('RSVP Tracker'!$A$14:$A$113,MATCH(51,'RSVP Tracker'!$H$14:$H$113,0)),"")</f>
        <v/>
      </c>
      <c r="B65" s="9" t="str">
        <f aca="false">IF(A65="","","Attending")</f>
        <v/>
      </c>
      <c r="C65" s="9" t="str">
        <f aca="false">IF(A65="","",IFERROR(INDEX('RSVP Tracker'!$D$14:$D$113,MATCH(A65,'RSVP Tracker'!$A$14:$A$113,0)),""))</f>
        <v/>
      </c>
      <c r="D65" s="9" t="str">
        <f aca="false">IF(A65="","",IFERROR(INDEX('Seating Chart'!$B$29:$B$129,MATCH(A65,'Seating Chart'!$A$29:$A$129,0)),""))</f>
        <v/>
      </c>
      <c r="E65" s="9" t="str">
        <f aca="false">IF(A65="","",IFERROR(INDEX('Meal Selection'!$B$18:$B$117,MATCH(A65,'Meal Selection'!$A$18:$A$117,0)),""))</f>
        <v/>
      </c>
    </row>
    <row r="66" customFormat="false" ht="15" hidden="false" customHeight="false" outlineLevel="0" collapsed="false">
      <c r="A66" s="8" t="str">
        <f aca="false">IFERROR(INDEX('RSVP Tracker'!$A$14:$A$113,MATCH(52,'RSVP Tracker'!$H$14:$H$113,0)),"")</f>
        <v/>
      </c>
      <c r="B66" s="9" t="str">
        <f aca="false">IF(A66="","","Attending")</f>
        <v/>
      </c>
      <c r="C66" s="9" t="str">
        <f aca="false">IF(A66="","",IFERROR(INDEX('RSVP Tracker'!$D$14:$D$113,MATCH(A66,'RSVP Tracker'!$A$14:$A$113,0)),""))</f>
        <v/>
      </c>
      <c r="D66" s="9" t="str">
        <f aca="false">IF(A66="","",IFERROR(INDEX('Seating Chart'!$B$29:$B$129,MATCH(A66,'Seating Chart'!$A$29:$A$129,0)),""))</f>
        <v/>
      </c>
      <c r="E66" s="9" t="str">
        <f aca="false">IF(A66="","",IFERROR(INDEX('Meal Selection'!$B$18:$B$117,MATCH(A66,'Meal Selection'!$A$18:$A$117,0)),""))</f>
        <v/>
      </c>
    </row>
    <row r="67" customFormat="false" ht="15" hidden="false" customHeight="false" outlineLevel="0" collapsed="false">
      <c r="A67" s="8" t="str">
        <f aca="false">IFERROR(INDEX('RSVP Tracker'!$A$14:$A$113,MATCH(53,'RSVP Tracker'!$H$14:$H$113,0)),"")</f>
        <v/>
      </c>
      <c r="B67" s="9" t="str">
        <f aca="false">IF(A67="","","Attending")</f>
        <v/>
      </c>
      <c r="C67" s="9" t="str">
        <f aca="false">IF(A67="","",IFERROR(INDEX('RSVP Tracker'!$D$14:$D$113,MATCH(A67,'RSVP Tracker'!$A$14:$A$113,0)),""))</f>
        <v/>
      </c>
      <c r="D67" s="9" t="str">
        <f aca="false">IF(A67="","",IFERROR(INDEX('Seating Chart'!$B$29:$B$129,MATCH(A67,'Seating Chart'!$A$29:$A$129,0)),""))</f>
        <v/>
      </c>
      <c r="E67" s="9" t="str">
        <f aca="false">IF(A67="","",IFERROR(INDEX('Meal Selection'!$B$18:$B$117,MATCH(A67,'Meal Selection'!$A$18:$A$117,0)),""))</f>
        <v/>
      </c>
    </row>
    <row r="68" customFormat="false" ht="15" hidden="false" customHeight="false" outlineLevel="0" collapsed="false">
      <c r="A68" s="8" t="str">
        <f aca="false">IFERROR(INDEX('RSVP Tracker'!$A$14:$A$113,MATCH(54,'RSVP Tracker'!$H$14:$H$113,0)),"")</f>
        <v/>
      </c>
      <c r="B68" s="9" t="str">
        <f aca="false">IF(A68="","","Attending")</f>
        <v/>
      </c>
      <c r="C68" s="9" t="str">
        <f aca="false">IF(A68="","",IFERROR(INDEX('RSVP Tracker'!$D$14:$D$113,MATCH(A68,'RSVP Tracker'!$A$14:$A$113,0)),""))</f>
        <v/>
      </c>
      <c r="D68" s="9" t="str">
        <f aca="false">IF(A68="","",IFERROR(INDEX('Seating Chart'!$B$29:$B$129,MATCH(A68,'Seating Chart'!$A$29:$A$129,0)),""))</f>
        <v/>
      </c>
      <c r="E68" s="9" t="str">
        <f aca="false">IF(A68="","",IFERROR(INDEX('Meal Selection'!$B$18:$B$117,MATCH(A68,'Meal Selection'!$A$18:$A$117,0)),""))</f>
        <v/>
      </c>
    </row>
    <row r="69" customFormat="false" ht="15" hidden="false" customHeight="false" outlineLevel="0" collapsed="false">
      <c r="A69" s="8" t="str">
        <f aca="false">IFERROR(INDEX('RSVP Tracker'!$A$14:$A$113,MATCH(55,'RSVP Tracker'!$H$14:$H$113,0)),"")</f>
        <v/>
      </c>
      <c r="B69" s="9" t="str">
        <f aca="false">IF(A69="","","Attending")</f>
        <v/>
      </c>
      <c r="C69" s="9" t="str">
        <f aca="false">IF(A69="","",IFERROR(INDEX('RSVP Tracker'!$D$14:$D$113,MATCH(A69,'RSVP Tracker'!$A$14:$A$113,0)),""))</f>
        <v/>
      </c>
      <c r="D69" s="9" t="str">
        <f aca="false">IF(A69="","",IFERROR(INDEX('Seating Chart'!$B$29:$B$129,MATCH(A69,'Seating Chart'!$A$29:$A$129,0)),""))</f>
        <v/>
      </c>
      <c r="E69" s="9" t="str">
        <f aca="false">IF(A69="","",IFERROR(INDEX('Meal Selection'!$B$18:$B$117,MATCH(A69,'Meal Selection'!$A$18:$A$117,0)),""))</f>
        <v/>
      </c>
    </row>
    <row r="70" customFormat="false" ht="15" hidden="false" customHeight="false" outlineLevel="0" collapsed="false">
      <c r="A70" s="8" t="str">
        <f aca="false">IFERROR(INDEX('RSVP Tracker'!$A$14:$A$113,MATCH(56,'RSVP Tracker'!$H$14:$H$113,0)),"")</f>
        <v/>
      </c>
      <c r="B70" s="9" t="str">
        <f aca="false">IF(A70="","","Attending")</f>
        <v/>
      </c>
      <c r="C70" s="9" t="str">
        <f aca="false">IF(A70="","",IFERROR(INDEX('RSVP Tracker'!$D$14:$D$113,MATCH(A70,'RSVP Tracker'!$A$14:$A$113,0)),""))</f>
        <v/>
      </c>
      <c r="D70" s="9" t="str">
        <f aca="false">IF(A70="","",IFERROR(INDEX('Seating Chart'!$B$29:$B$129,MATCH(A70,'Seating Chart'!$A$29:$A$129,0)),""))</f>
        <v/>
      </c>
      <c r="E70" s="9" t="str">
        <f aca="false">IF(A70="","",IFERROR(INDEX('Meal Selection'!$B$18:$B$117,MATCH(A70,'Meal Selection'!$A$18:$A$117,0)),""))</f>
        <v/>
      </c>
    </row>
    <row r="71" customFormat="false" ht="15" hidden="false" customHeight="false" outlineLevel="0" collapsed="false">
      <c r="A71" s="8" t="str">
        <f aca="false">IFERROR(INDEX('RSVP Tracker'!$A$14:$A$113,MATCH(57,'RSVP Tracker'!$H$14:$H$113,0)),"")</f>
        <v/>
      </c>
      <c r="B71" s="9" t="str">
        <f aca="false">IF(A71="","","Attending")</f>
        <v/>
      </c>
      <c r="C71" s="9" t="str">
        <f aca="false">IF(A71="","",IFERROR(INDEX('RSVP Tracker'!$D$14:$D$113,MATCH(A71,'RSVP Tracker'!$A$14:$A$113,0)),""))</f>
        <v/>
      </c>
      <c r="D71" s="9" t="str">
        <f aca="false">IF(A71="","",IFERROR(INDEX('Seating Chart'!$B$29:$B$129,MATCH(A71,'Seating Chart'!$A$29:$A$129,0)),""))</f>
        <v/>
      </c>
      <c r="E71" s="9" t="str">
        <f aca="false">IF(A71="","",IFERROR(INDEX('Meal Selection'!$B$18:$B$117,MATCH(A71,'Meal Selection'!$A$18:$A$117,0)),""))</f>
        <v/>
      </c>
    </row>
    <row r="72" customFormat="false" ht="15" hidden="false" customHeight="false" outlineLevel="0" collapsed="false">
      <c r="A72" s="8" t="str">
        <f aca="false">IFERROR(INDEX('RSVP Tracker'!$A$14:$A$113,MATCH(58,'RSVP Tracker'!$H$14:$H$113,0)),"")</f>
        <v/>
      </c>
      <c r="B72" s="9" t="str">
        <f aca="false">IF(A72="","","Attending")</f>
        <v/>
      </c>
      <c r="C72" s="9" t="str">
        <f aca="false">IF(A72="","",IFERROR(INDEX('RSVP Tracker'!$D$14:$D$113,MATCH(A72,'RSVP Tracker'!$A$14:$A$113,0)),""))</f>
        <v/>
      </c>
      <c r="D72" s="9" t="str">
        <f aca="false">IF(A72="","",IFERROR(INDEX('Seating Chart'!$B$29:$B$129,MATCH(A72,'Seating Chart'!$A$29:$A$129,0)),""))</f>
        <v/>
      </c>
      <c r="E72" s="9" t="str">
        <f aca="false">IF(A72="","",IFERROR(INDEX('Meal Selection'!$B$18:$B$117,MATCH(A72,'Meal Selection'!$A$18:$A$117,0)),""))</f>
        <v/>
      </c>
    </row>
    <row r="73" customFormat="false" ht="15" hidden="false" customHeight="false" outlineLevel="0" collapsed="false">
      <c r="A73" s="8" t="str">
        <f aca="false">IFERROR(INDEX('RSVP Tracker'!$A$14:$A$113,MATCH(59,'RSVP Tracker'!$H$14:$H$113,0)),"")</f>
        <v/>
      </c>
      <c r="B73" s="9" t="str">
        <f aca="false">IF(A73="","","Attending")</f>
        <v/>
      </c>
      <c r="C73" s="9" t="str">
        <f aca="false">IF(A73="","",IFERROR(INDEX('RSVP Tracker'!$D$14:$D$113,MATCH(A73,'RSVP Tracker'!$A$14:$A$113,0)),""))</f>
        <v/>
      </c>
      <c r="D73" s="9" t="str">
        <f aca="false">IF(A73="","",IFERROR(INDEX('Seating Chart'!$B$29:$B$129,MATCH(A73,'Seating Chart'!$A$29:$A$129,0)),""))</f>
        <v/>
      </c>
      <c r="E73" s="9" t="str">
        <f aca="false">IF(A73="","",IFERROR(INDEX('Meal Selection'!$B$18:$B$117,MATCH(A73,'Meal Selection'!$A$18:$A$117,0)),""))</f>
        <v/>
      </c>
    </row>
    <row r="74" customFormat="false" ht="15" hidden="false" customHeight="false" outlineLevel="0" collapsed="false">
      <c r="A74" s="8" t="str">
        <f aca="false">IFERROR(INDEX('RSVP Tracker'!$A$14:$A$113,MATCH(60,'RSVP Tracker'!$H$14:$H$113,0)),"")</f>
        <v/>
      </c>
      <c r="B74" s="9" t="str">
        <f aca="false">IF(A74="","","Attending")</f>
        <v/>
      </c>
      <c r="C74" s="9" t="str">
        <f aca="false">IF(A74="","",IFERROR(INDEX('RSVP Tracker'!$D$14:$D$113,MATCH(A74,'RSVP Tracker'!$A$14:$A$113,0)),""))</f>
        <v/>
      </c>
      <c r="D74" s="9" t="str">
        <f aca="false">IF(A74="","",IFERROR(INDEX('Seating Chart'!$B$29:$B$129,MATCH(A74,'Seating Chart'!$A$29:$A$129,0)),""))</f>
        <v/>
      </c>
      <c r="E74" s="9" t="str">
        <f aca="false">IF(A74="","",IFERROR(INDEX('Meal Selection'!$B$18:$B$117,MATCH(A74,'Meal Selection'!$A$18:$A$117,0)),""))</f>
        <v/>
      </c>
    </row>
    <row r="75" customFormat="false" ht="15" hidden="false" customHeight="false" outlineLevel="0" collapsed="false">
      <c r="A75" s="8" t="str">
        <f aca="false">IFERROR(INDEX('RSVP Tracker'!$A$14:$A$113,MATCH(61,'RSVP Tracker'!$H$14:$H$113,0)),"")</f>
        <v/>
      </c>
      <c r="B75" s="9" t="str">
        <f aca="false">IF(A75="","","Attending")</f>
        <v/>
      </c>
      <c r="C75" s="9" t="str">
        <f aca="false">IF(A75="","",IFERROR(INDEX('RSVP Tracker'!$D$14:$D$113,MATCH(A75,'RSVP Tracker'!$A$14:$A$113,0)),""))</f>
        <v/>
      </c>
      <c r="D75" s="9" t="str">
        <f aca="false">IF(A75="","",IFERROR(INDEX('Seating Chart'!$B$29:$B$129,MATCH(A75,'Seating Chart'!$A$29:$A$129,0)),""))</f>
        <v/>
      </c>
      <c r="E75" s="9" t="str">
        <f aca="false">IF(A75="","",IFERROR(INDEX('Meal Selection'!$B$18:$B$117,MATCH(A75,'Meal Selection'!$A$18:$A$117,0)),""))</f>
        <v/>
      </c>
    </row>
    <row r="76" customFormat="false" ht="15" hidden="false" customHeight="false" outlineLevel="0" collapsed="false">
      <c r="A76" s="8" t="str">
        <f aca="false">IFERROR(INDEX('RSVP Tracker'!$A$14:$A$113,MATCH(62,'RSVP Tracker'!$H$14:$H$113,0)),"")</f>
        <v/>
      </c>
      <c r="B76" s="9" t="str">
        <f aca="false">IF(A76="","","Attending")</f>
        <v/>
      </c>
      <c r="C76" s="9" t="str">
        <f aca="false">IF(A76="","",IFERROR(INDEX('RSVP Tracker'!$D$14:$D$113,MATCH(A76,'RSVP Tracker'!$A$14:$A$113,0)),""))</f>
        <v/>
      </c>
      <c r="D76" s="9" t="str">
        <f aca="false">IF(A76="","",IFERROR(INDEX('Seating Chart'!$B$29:$B$129,MATCH(A76,'Seating Chart'!$A$29:$A$129,0)),""))</f>
        <v/>
      </c>
      <c r="E76" s="9" t="str">
        <f aca="false">IF(A76="","",IFERROR(INDEX('Meal Selection'!$B$18:$B$117,MATCH(A76,'Meal Selection'!$A$18:$A$117,0)),""))</f>
        <v/>
      </c>
    </row>
    <row r="77" customFormat="false" ht="15" hidden="false" customHeight="false" outlineLevel="0" collapsed="false">
      <c r="A77" s="8" t="str">
        <f aca="false">IFERROR(INDEX('RSVP Tracker'!$A$14:$A$113,MATCH(63,'RSVP Tracker'!$H$14:$H$113,0)),"")</f>
        <v/>
      </c>
      <c r="B77" s="9" t="str">
        <f aca="false">IF(A77="","","Attending")</f>
        <v/>
      </c>
      <c r="C77" s="9" t="str">
        <f aca="false">IF(A77="","",IFERROR(INDEX('RSVP Tracker'!$D$14:$D$113,MATCH(A77,'RSVP Tracker'!$A$14:$A$113,0)),""))</f>
        <v/>
      </c>
      <c r="D77" s="9" t="str">
        <f aca="false">IF(A77="","",IFERROR(INDEX('Seating Chart'!$B$29:$B$129,MATCH(A77,'Seating Chart'!$A$29:$A$129,0)),""))</f>
        <v/>
      </c>
      <c r="E77" s="9" t="str">
        <f aca="false">IF(A77="","",IFERROR(INDEX('Meal Selection'!$B$18:$B$117,MATCH(A77,'Meal Selection'!$A$18:$A$117,0)),""))</f>
        <v/>
      </c>
    </row>
    <row r="78" customFormat="false" ht="15" hidden="false" customHeight="false" outlineLevel="0" collapsed="false">
      <c r="A78" s="8" t="str">
        <f aca="false">IFERROR(INDEX('RSVP Tracker'!$A$14:$A$113,MATCH(64,'RSVP Tracker'!$H$14:$H$113,0)),"")</f>
        <v/>
      </c>
      <c r="B78" s="9" t="str">
        <f aca="false">IF(A78="","","Attending")</f>
        <v/>
      </c>
      <c r="C78" s="9" t="str">
        <f aca="false">IF(A78="","",IFERROR(INDEX('RSVP Tracker'!$D$14:$D$113,MATCH(A78,'RSVP Tracker'!$A$14:$A$113,0)),""))</f>
        <v/>
      </c>
      <c r="D78" s="9" t="str">
        <f aca="false">IF(A78="","",IFERROR(INDEX('Seating Chart'!$B$29:$B$129,MATCH(A78,'Seating Chart'!$A$29:$A$129,0)),""))</f>
        <v/>
      </c>
      <c r="E78" s="9" t="str">
        <f aca="false">IF(A78="","",IFERROR(INDEX('Meal Selection'!$B$18:$B$117,MATCH(A78,'Meal Selection'!$A$18:$A$117,0)),""))</f>
        <v/>
      </c>
    </row>
    <row r="79" customFormat="false" ht="15" hidden="false" customHeight="false" outlineLevel="0" collapsed="false">
      <c r="A79" s="8" t="str">
        <f aca="false">IFERROR(INDEX('RSVP Tracker'!$A$14:$A$113,MATCH(65,'RSVP Tracker'!$H$14:$H$113,0)),"")</f>
        <v/>
      </c>
      <c r="B79" s="9" t="str">
        <f aca="false">IF(A79="","","Attending")</f>
        <v/>
      </c>
      <c r="C79" s="9" t="str">
        <f aca="false">IF(A79="","",IFERROR(INDEX('RSVP Tracker'!$D$14:$D$113,MATCH(A79,'RSVP Tracker'!$A$14:$A$113,0)),""))</f>
        <v/>
      </c>
      <c r="D79" s="9" t="str">
        <f aca="false">IF(A79="","",IFERROR(INDEX('Seating Chart'!$B$29:$B$129,MATCH(A79,'Seating Chart'!$A$29:$A$129,0)),""))</f>
        <v/>
      </c>
      <c r="E79" s="9" t="str">
        <f aca="false">IF(A79="","",IFERROR(INDEX('Meal Selection'!$B$18:$B$117,MATCH(A79,'Meal Selection'!$A$18:$A$117,0)),""))</f>
        <v/>
      </c>
    </row>
    <row r="80" customFormat="false" ht="15" hidden="false" customHeight="false" outlineLevel="0" collapsed="false">
      <c r="A80" s="8" t="str">
        <f aca="false">IFERROR(INDEX('RSVP Tracker'!$A$14:$A$113,MATCH(66,'RSVP Tracker'!$H$14:$H$113,0)),"")</f>
        <v/>
      </c>
      <c r="B80" s="9" t="str">
        <f aca="false">IF(A80="","","Attending")</f>
        <v/>
      </c>
      <c r="C80" s="9" t="str">
        <f aca="false">IF(A80="","",IFERROR(INDEX('RSVP Tracker'!$D$14:$D$113,MATCH(A80,'RSVP Tracker'!$A$14:$A$113,0)),""))</f>
        <v/>
      </c>
      <c r="D80" s="9" t="str">
        <f aca="false">IF(A80="","",IFERROR(INDEX('Seating Chart'!$B$29:$B$129,MATCH(A80,'Seating Chart'!$A$29:$A$129,0)),""))</f>
        <v/>
      </c>
      <c r="E80" s="9" t="str">
        <f aca="false">IF(A80="","",IFERROR(INDEX('Meal Selection'!$B$18:$B$117,MATCH(A80,'Meal Selection'!$A$18:$A$117,0)),""))</f>
        <v/>
      </c>
    </row>
    <row r="81" customFormat="false" ht="15" hidden="false" customHeight="false" outlineLevel="0" collapsed="false">
      <c r="A81" s="8" t="str">
        <f aca="false">IFERROR(INDEX('RSVP Tracker'!$A$14:$A$113,MATCH(67,'RSVP Tracker'!$H$14:$H$113,0)),"")</f>
        <v/>
      </c>
      <c r="B81" s="9" t="str">
        <f aca="false">IF(A81="","","Attending")</f>
        <v/>
      </c>
      <c r="C81" s="9" t="str">
        <f aca="false">IF(A81="","",IFERROR(INDEX('RSVP Tracker'!$D$14:$D$113,MATCH(A81,'RSVP Tracker'!$A$14:$A$113,0)),""))</f>
        <v/>
      </c>
      <c r="D81" s="9" t="str">
        <f aca="false">IF(A81="","",IFERROR(INDEX('Seating Chart'!$B$29:$B$129,MATCH(A81,'Seating Chart'!$A$29:$A$129,0)),""))</f>
        <v/>
      </c>
      <c r="E81" s="9" t="str">
        <f aca="false">IF(A81="","",IFERROR(INDEX('Meal Selection'!$B$18:$B$117,MATCH(A81,'Meal Selection'!$A$18:$A$117,0)),""))</f>
        <v/>
      </c>
    </row>
    <row r="82" customFormat="false" ht="15" hidden="false" customHeight="false" outlineLevel="0" collapsed="false">
      <c r="A82" s="8" t="str">
        <f aca="false">IFERROR(INDEX('RSVP Tracker'!$A$14:$A$113,MATCH(68,'RSVP Tracker'!$H$14:$H$113,0)),"")</f>
        <v/>
      </c>
      <c r="B82" s="9" t="str">
        <f aca="false">IF(A82="","","Attending")</f>
        <v/>
      </c>
      <c r="C82" s="9" t="str">
        <f aca="false">IF(A82="","",IFERROR(INDEX('RSVP Tracker'!$D$14:$D$113,MATCH(A82,'RSVP Tracker'!$A$14:$A$113,0)),""))</f>
        <v/>
      </c>
      <c r="D82" s="9" t="str">
        <f aca="false">IF(A82="","",IFERROR(INDEX('Seating Chart'!$B$29:$B$129,MATCH(A82,'Seating Chart'!$A$29:$A$129,0)),""))</f>
        <v/>
      </c>
      <c r="E82" s="9" t="str">
        <f aca="false">IF(A82="","",IFERROR(INDEX('Meal Selection'!$B$18:$B$117,MATCH(A82,'Meal Selection'!$A$18:$A$117,0)),""))</f>
        <v/>
      </c>
    </row>
    <row r="83" customFormat="false" ht="15" hidden="false" customHeight="false" outlineLevel="0" collapsed="false">
      <c r="A83" s="8" t="str">
        <f aca="false">IFERROR(INDEX('RSVP Tracker'!$A$14:$A$113,MATCH(69,'RSVP Tracker'!$H$14:$H$113,0)),"")</f>
        <v/>
      </c>
      <c r="B83" s="9" t="str">
        <f aca="false">IF(A83="","","Attending")</f>
        <v/>
      </c>
      <c r="C83" s="9" t="str">
        <f aca="false">IF(A83="","",IFERROR(INDEX('RSVP Tracker'!$D$14:$D$113,MATCH(A83,'RSVP Tracker'!$A$14:$A$113,0)),""))</f>
        <v/>
      </c>
      <c r="D83" s="9" t="str">
        <f aca="false">IF(A83="","",IFERROR(INDEX('Seating Chart'!$B$29:$B$129,MATCH(A83,'Seating Chart'!$A$29:$A$129,0)),""))</f>
        <v/>
      </c>
      <c r="E83" s="9" t="str">
        <f aca="false">IF(A83="","",IFERROR(INDEX('Meal Selection'!$B$18:$B$117,MATCH(A83,'Meal Selection'!$A$18:$A$117,0)),""))</f>
        <v/>
      </c>
    </row>
    <row r="84" customFormat="false" ht="15" hidden="false" customHeight="false" outlineLevel="0" collapsed="false">
      <c r="A84" s="8" t="str">
        <f aca="false">IFERROR(INDEX('RSVP Tracker'!$A$14:$A$113,MATCH(70,'RSVP Tracker'!$H$14:$H$113,0)),"")</f>
        <v/>
      </c>
      <c r="B84" s="9" t="str">
        <f aca="false">IF(A84="","","Attending")</f>
        <v/>
      </c>
      <c r="C84" s="9" t="str">
        <f aca="false">IF(A84="","",IFERROR(INDEX('RSVP Tracker'!$D$14:$D$113,MATCH(A84,'RSVP Tracker'!$A$14:$A$113,0)),""))</f>
        <v/>
      </c>
      <c r="D84" s="9" t="str">
        <f aca="false">IF(A84="","",IFERROR(INDEX('Seating Chart'!$B$29:$B$129,MATCH(A84,'Seating Chart'!$A$29:$A$129,0)),""))</f>
        <v/>
      </c>
      <c r="E84" s="9" t="str">
        <f aca="false">IF(A84="","",IFERROR(INDEX('Meal Selection'!$B$18:$B$117,MATCH(A84,'Meal Selection'!$A$18:$A$117,0)),""))</f>
        <v/>
      </c>
    </row>
    <row r="85" customFormat="false" ht="15" hidden="false" customHeight="false" outlineLevel="0" collapsed="false">
      <c r="A85" s="8" t="str">
        <f aca="false">IFERROR(INDEX('RSVP Tracker'!$A$14:$A$113,MATCH(71,'RSVP Tracker'!$H$14:$H$113,0)),"")</f>
        <v/>
      </c>
      <c r="B85" s="9" t="str">
        <f aca="false">IF(A85="","","Attending")</f>
        <v/>
      </c>
      <c r="C85" s="9" t="str">
        <f aca="false">IF(A85="","",IFERROR(INDEX('RSVP Tracker'!$D$14:$D$113,MATCH(A85,'RSVP Tracker'!$A$14:$A$113,0)),""))</f>
        <v/>
      </c>
      <c r="D85" s="9" t="str">
        <f aca="false">IF(A85="","",IFERROR(INDEX('Seating Chart'!$B$29:$B$129,MATCH(A85,'Seating Chart'!$A$29:$A$129,0)),""))</f>
        <v/>
      </c>
      <c r="E85" s="9" t="str">
        <f aca="false">IF(A85="","",IFERROR(INDEX('Meal Selection'!$B$18:$B$117,MATCH(A85,'Meal Selection'!$A$18:$A$117,0)),""))</f>
        <v/>
      </c>
    </row>
    <row r="86" customFormat="false" ht="15" hidden="false" customHeight="false" outlineLevel="0" collapsed="false">
      <c r="A86" s="8" t="str">
        <f aca="false">IFERROR(INDEX('RSVP Tracker'!$A$14:$A$113,MATCH(72,'RSVP Tracker'!$H$14:$H$113,0)),"")</f>
        <v/>
      </c>
      <c r="B86" s="9" t="str">
        <f aca="false">IF(A86="","","Attending")</f>
        <v/>
      </c>
      <c r="C86" s="9" t="str">
        <f aca="false">IF(A86="","",IFERROR(INDEX('RSVP Tracker'!$D$14:$D$113,MATCH(A86,'RSVP Tracker'!$A$14:$A$113,0)),""))</f>
        <v/>
      </c>
      <c r="D86" s="9" t="str">
        <f aca="false">IF(A86="","",IFERROR(INDEX('Seating Chart'!$B$29:$B$129,MATCH(A86,'Seating Chart'!$A$29:$A$129,0)),""))</f>
        <v/>
      </c>
      <c r="E86" s="9" t="str">
        <f aca="false">IF(A86="","",IFERROR(INDEX('Meal Selection'!$B$18:$B$117,MATCH(A86,'Meal Selection'!$A$18:$A$117,0)),""))</f>
        <v/>
      </c>
    </row>
    <row r="87" customFormat="false" ht="15" hidden="false" customHeight="false" outlineLevel="0" collapsed="false">
      <c r="A87" s="8" t="str">
        <f aca="false">IFERROR(INDEX('RSVP Tracker'!$A$14:$A$113,MATCH(73,'RSVP Tracker'!$H$14:$H$113,0)),"")</f>
        <v/>
      </c>
      <c r="B87" s="9" t="str">
        <f aca="false">IF(A87="","","Attending")</f>
        <v/>
      </c>
      <c r="C87" s="9" t="str">
        <f aca="false">IF(A87="","",IFERROR(INDEX('RSVP Tracker'!$D$14:$D$113,MATCH(A87,'RSVP Tracker'!$A$14:$A$113,0)),""))</f>
        <v/>
      </c>
      <c r="D87" s="9" t="str">
        <f aca="false">IF(A87="","",IFERROR(INDEX('Seating Chart'!$B$29:$B$129,MATCH(A87,'Seating Chart'!$A$29:$A$129,0)),""))</f>
        <v/>
      </c>
      <c r="E87" s="9" t="str">
        <f aca="false">IF(A87="","",IFERROR(INDEX('Meal Selection'!$B$18:$B$117,MATCH(A87,'Meal Selection'!$A$18:$A$117,0)),""))</f>
        <v/>
      </c>
    </row>
    <row r="88" customFormat="false" ht="15" hidden="false" customHeight="false" outlineLevel="0" collapsed="false">
      <c r="A88" s="8" t="str">
        <f aca="false">IFERROR(INDEX('RSVP Tracker'!$A$14:$A$113,MATCH(74,'RSVP Tracker'!$H$14:$H$113,0)),"")</f>
        <v/>
      </c>
      <c r="B88" s="9" t="str">
        <f aca="false">IF(A88="","","Attending")</f>
        <v/>
      </c>
      <c r="C88" s="9" t="str">
        <f aca="false">IF(A88="","",IFERROR(INDEX('RSVP Tracker'!$D$14:$D$113,MATCH(A88,'RSVP Tracker'!$A$14:$A$113,0)),""))</f>
        <v/>
      </c>
      <c r="D88" s="9" t="str">
        <f aca="false">IF(A88="","",IFERROR(INDEX('Seating Chart'!$B$29:$B$129,MATCH(A88,'Seating Chart'!$A$29:$A$129,0)),""))</f>
        <v/>
      </c>
      <c r="E88" s="9" t="str">
        <f aca="false">IF(A88="","",IFERROR(INDEX('Meal Selection'!$B$18:$B$117,MATCH(A88,'Meal Selection'!$A$18:$A$117,0)),""))</f>
        <v/>
      </c>
    </row>
    <row r="89" customFormat="false" ht="15" hidden="false" customHeight="false" outlineLevel="0" collapsed="false">
      <c r="A89" s="8" t="str">
        <f aca="false">IFERROR(INDEX('RSVP Tracker'!$A$14:$A$113,MATCH(75,'RSVP Tracker'!$H$14:$H$113,0)),"")</f>
        <v/>
      </c>
      <c r="B89" s="9" t="str">
        <f aca="false">IF(A89="","","Attending")</f>
        <v/>
      </c>
      <c r="C89" s="9" t="str">
        <f aca="false">IF(A89="","",IFERROR(INDEX('RSVP Tracker'!$D$14:$D$113,MATCH(A89,'RSVP Tracker'!$A$14:$A$113,0)),""))</f>
        <v/>
      </c>
      <c r="D89" s="9" t="str">
        <f aca="false">IF(A89="","",IFERROR(INDEX('Seating Chart'!$B$29:$B$129,MATCH(A89,'Seating Chart'!$A$29:$A$129,0)),""))</f>
        <v/>
      </c>
      <c r="E89" s="9" t="str">
        <f aca="false">IF(A89="","",IFERROR(INDEX('Meal Selection'!$B$18:$B$117,MATCH(A89,'Meal Selection'!$A$18:$A$117,0)),""))</f>
        <v/>
      </c>
    </row>
    <row r="90" customFormat="false" ht="15" hidden="false" customHeight="false" outlineLevel="0" collapsed="false">
      <c r="A90" s="8" t="str">
        <f aca="false">IFERROR(INDEX('RSVP Tracker'!$A$14:$A$113,MATCH(76,'RSVP Tracker'!$H$14:$H$113,0)),"")</f>
        <v/>
      </c>
      <c r="B90" s="9" t="str">
        <f aca="false">IF(A90="","","Attending")</f>
        <v/>
      </c>
      <c r="C90" s="9" t="str">
        <f aca="false">IF(A90="","",IFERROR(INDEX('RSVP Tracker'!$D$14:$D$113,MATCH(A90,'RSVP Tracker'!$A$14:$A$113,0)),""))</f>
        <v/>
      </c>
      <c r="D90" s="9" t="str">
        <f aca="false">IF(A90="","",IFERROR(INDEX('Seating Chart'!$B$29:$B$129,MATCH(A90,'Seating Chart'!$A$29:$A$129,0)),""))</f>
        <v/>
      </c>
      <c r="E90" s="9" t="str">
        <f aca="false">IF(A90="","",IFERROR(INDEX('Meal Selection'!$B$18:$B$117,MATCH(A90,'Meal Selection'!$A$18:$A$117,0)),""))</f>
        <v/>
      </c>
    </row>
    <row r="91" customFormat="false" ht="15" hidden="false" customHeight="false" outlineLevel="0" collapsed="false">
      <c r="A91" s="8" t="str">
        <f aca="false">IFERROR(INDEX('RSVP Tracker'!$A$14:$A$113,MATCH(77,'RSVP Tracker'!$H$14:$H$113,0)),"")</f>
        <v/>
      </c>
      <c r="B91" s="9" t="str">
        <f aca="false">IF(A91="","","Attending")</f>
        <v/>
      </c>
      <c r="C91" s="9" t="str">
        <f aca="false">IF(A91="","",IFERROR(INDEX('RSVP Tracker'!$D$14:$D$113,MATCH(A91,'RSVP Tracker'!$A$14:$A$113,0)),""))</f>
        <v/>
      </c>
      <c r="D91" s="9" t="str">
        <f aca="false">IF(A91="","",IFERROR(INDEX('Seating Chart'!$B$29:$B$129,MATCH(A91,'Seating Chart'!$A$29:$A$129,0)),""))</f>
        <v/>
      </c>
      <c r="E91" s="9" t="str">
        <f aca="false">IF(A91="","",IFERROR(INDEX('Meal Selection'!$B$18:$B$117,MATCH(A91,'Meal Selection'!$A$18:$A$117,0)),""))</f>
        <v/>
      </c>
    </row>
    <row r="92" customFormat="false" ht="15" hidden="false" customHeight="false" outlineLevel="0" collapsed="false">
      <c r="A92" s="8" t="str">
        <f aca="false">IFERROR(INDEX('RSVP Tracker'!$A$14:$A$113,MATCH(78,'RSVP Tracker'!$H$14:$H$113,0)),"")</f>
        <v/>
      </c>
      <c r="B92" s="9" t="str">
        <f aca="false">IF(A92="","","Attending")</f>
        <v/>
      </c>
      <c r="C92" s="9" t="str">
        <f aca="false">IF(A92="","",IFERROR(INDEX('RSVP Tracker'!$D$14:$D$113,MATCH(A92,'RSVP Tracker'!$A$14:$A$113,0)),""))</f>
        <v/>
      </c>
      <c r="D92" s="9" t="str">
        <f aca="false">IF(A92="","",IFERROR(INDEX('Seating Chart'!$B$29:$B$129,MATCH(A92,'Seating Chart'!$A$29:$A$129,0)),""))</f>
        <v/>
      </c>
      <c r="E92" s="9" t="str">
        <f aca="false">IF(A92="","",IFERROR(INDEX('Meal Selection'!$B$18:$B$117,MATCH(A92,'Meal Selection'!$A$18:$A$117,0)),""))</f>
        <v/>
      </c>
    </row>
    <row r="93" customFormat="false" ht="15" hidden="false" customHeight="false" outlineLevel="0" collapsed="false">
      <c r="A93" s="8" t="str">
        <f aca="false">IFERROR(INDEX('RSVP Tracker'!$A$14:$A$113,MATCH(79,'RSVP Tracker'!$H$14:$H$113,0)),"")</f>
        <v/>
      </c>
      <c r="B93" s="9" t="str">
        <f aca="false">IF(A93="","","Attending")</f>
        <v/>
      </c>
      <c r="C93" s="9" t="str">
        <f aca="false">IF(A93="","",IFERROR(INDEX('RSVP Tracker'!$D$14:$D$113,MATCH(A93,'RSVP Tracker'!$A$14:$A$113,0)),""))</f>
        <v/>
      </c>
      <c r="D93" s="9" t="str">
        <f aca="false">IF(A93="","",IFERROR(INDEX('Seating Chart'!$B$29:$B$129,MATCH(A93,'Seating Chart'!$A$29:$A$129,0)),""))</f>
        <v/>
      </c>
      <c r="E93" s="9" t="str">
        <f aca="false">IF(A93="","",IFERROR(INDEX('Meal Selection'!$B$18:$B$117,MATCH(A93,'Meal Selection'!$A$18:$A$117,0)),""))</f>
        <v/>
      </c>
    </row>
    <row r="94" customFormat="false" ht="15" hidden="false" customHeight="false" outlineLevel="0" collapsed="false">
      <c r="A94" s="8" t="str">
        <f aca="false">IFERROR(INDEX('RSVP Tracker'!$A$14:$A$113,MATCH(80,'RSVP Tracker'!$H$14:$H$113,0)),"")</f>
        <v/>
      </c>
      <c r="B94" s="9" t="str">
        <f aca="false">IF(A94="","","Attending")</f>
        <v/>
      </c>
      <c r="C94" s="9" t="str">
        <f aca="false">IF(A94="","",IFERROR(INDEX('RSVP Tracker'!$D$14:$D$113,MATCH(A94,'RSVP Tracker'!$A$14:$A$113,0)),""))</f>
        <v/>
      </c>
      <c r="D94" s="9" t="str">
        <f aca="false">IF(A94="","",IFERROR(INDEX('Seating Chart'!$B$29:$B$129,MATCH(A94,'Seating Chart'!$A$29:$A$129,0)),""))</f>
        <v/>
      </c>
      <c r="E94" s="9" t="str">
        <f aca="false">IF(A94="","",IFERROR(INDEX('Meal Selection'!$B$18:$B$117,MATCH(A94,'Meal Selection'!$A$18:$A$117,0)),""))</f>
        <v/>
      </c>
    </row>
    <row r="95" customFormat="false" ht="15" hidden="false" customHeight="false" outlineLevel="0" collapsed="false">
      <c r="A95" s="8" t="str">
        <f aca="false">IFERROR(INDEX('RSVP Tracker'!$A$14:$A$113,MATCH(81,'RSVP Tracker'!$H$14:$H$113,0)),"")</f>
        <v/>
      </c>
      <c r="B95" s="9" t="str">
        <f aca="false">IF(A95="","","Attending")</f>
        <v/>
      </c>
      <c r="C95" s="9" t="str">
        <f aca="false">IF(A95="","",IFERROR(INDEX('RSVP Tracker'!$D$14:$D$113,MATCH(A95,'RSVP Tracker'!$A$14:$A$113,0)),""))</f>
        <v/>
      </c>
      <c r="D95" s="9" t="str">
        <f aca="false">IF(A95="","",IFERROR(INDEX('Seating Chart'!$B$29:$B$129,MATCH(A95,'Seating Chart'!$A$29:$A$129,0)),""))</f>
        <v/>
      </c>
      <c r="E95" s="9" t="str">
        <f aca="false">IF(A95="","",IFERROR(INDEX('Meal Selection'!$B$18:$B$117,MATCH(A95,'Meal Selection'!$A$18:$A$117,0)),""))</f>
        <v/>
      </c>
    </row>
    <row r="96" customFormat="false" ht="15" hidden="false" customHeight="false" outlineLevel="0" collapsed="false">
      <c r="A96" s="8" t="str">
        <f aca="false">IFERROR(INDEX('RSVP Tracker'!$A$14:$A$113,MATCH(82,'RSVP Tracker'!$H$14:$H$113,0)),"")</f>
        <v/>
      </c>
      <c r="B96" s="9" t="str">
        <f aca="false">IF(A96="","","Attending")</f>
        <v/>
      </c>
      <c r="C96" s="9" t="str">
        <f aca="false">IF(A96="","",IFERROR(INDEX('RSVP Tracker'!$D$14:$D$113,MATCH(A96,'RSVP Tracker'!$A$14:$A$113,0)),""))</f>
        <v/>
      </c>
      <c r="D96" s="9" t="str">
        <f aca="false">IF(A96="","",IFERROR(INDEX('Seating Chart'!$B$29:$B$129,MATCH(A96,'Seating Chart'!$A$29:$A$129,0)),""))</f>
        <v/>
      </c>
      <c r="E96" s="9" t="str">
        <f aca="false">IF(A96="","",IFERROR(INDEX('Meal Selection'!$B$18:$B$117,MATCH(A96,'Meal Selection'!$A$18:$A$117,0)),""))</f>
        <v/>
      </c>
    </row>
    <row r="97" customFormat="false" ht="15" hidden="false" customHeight="false" outlineLevel="0" collapsed="false">
      <c r="A97" s="8" t="str">
        <f aca="false">IFERROR(INDEX('RSVP Tracker'!$A$14:$A$113,MATCH(83,'RSVP Tracker'!$H$14:$H$113,0)),"")</f>
        <v/>
      </c>
      <c r="B97" s="9" t="str">
        <f aca="false">IF(A97="","","Attending")</f>
        <v/>
      </c>
      <c r="C97" s="9" t="str">
        <f aca="false">IF(A97="","",IFERROR(INDEX('RSVP Tracker'!$D$14:$D$113,MATCH(A97,'RSVP Tracker'!$A$14:$A$113,0)),""))</f>
        <v/>
      </c>
      <c r="D97" s="9" t="str">
        <f aca="false">IF(A97="","",IFERROR(INDEX('Seating Chart'!$B$29:$B$129,MATCH(A97,'Seating Chart'!$A$29:$A$129,0)),""))</f>
        <v/>
      </c>
      <c r="E97" s="9" t="str">
        <f aca="false">IF(A97="","",IFERROR(INDEX('Meal Selection'!$B$18:$B$117,MATCH(A97,'Meal Selection'!$A$18:$A$117,0)),""))</f>
        <v/>
      </c>
    </row>
    <row r="98" customFormat="false" ht="15" hidden="false" customHeight="false" outlineLevel="0" collapsed="false">
      <c r="A98" s="8" t="str">
        <f aca="false">IFERROR(INDEX('RSVP Tracker'!$A$14:$A$113,MATCH(84,'RSVP Tracker'!$H$14:$H$113,0)),"")</f>
        <v/>
      </c>
      <c r="B98" s="9" t="str">
        <f aca="false">IF(A98="","","Attending")</f>
        <v/>
      </c>
      <c r="C98" s="9" t="str">
        <f aca="false">IF(A98="","",IFERROR(INDEX('RSVP Tracker'!$D$14:$D$113,MATCH(A98,'RSVP Tracker'!$A$14:$A$113,0)),""))</f>
        <v/>
      </c>
      <c r="D98" s="9" t="str">
        <f aca="false">IF(A98="","",IFERROR(INDEX('Seating Chart'!$B$29:$B$129,MATCH(A98,'Seating Chart'!$A$29:$A$129,0)),""))</f>
        <v/>
      </c>
      <c r="E98" s="9" t="str">
        <f aca="false">IF(A98="","",IFERROR(INDEX('Meal Selection'!$B$18:$B$117,MATCH(A98,'Meal Selection'!$A$18:$A$117,0)),""))</f>
        <v/>
      </c>
    </row>
    <row r="99" customFormat="false" ht="15" hidden="false" customHeight="false" outlineLevel="0" collapsed="false">
      <c r="A99" s="8" t="str">
        <f aca="false">IFERROR(INDEX('RSVP Tracker'!$A$14:$A$113,MATCH(85,'RSVP Tracker'!$H$14:$H$113,0)),"")</f>
        <v/>
      </c>
      <c r="B99" s="9" t="str">
        <f aca="false">IF(A99="","","Attending")</f>
        <v/>
      </c>
      <c r="C99" s="9" t="str">
        <f aca="false">IF(A99="","",IFERROR(INDEX('RSVP Tracker'!$D$14:$D$113,MATCH(A99,'RSVP Tracker'!$A$14:$A$113,0)),""))</f>
        <v/>
      </c>
      <c r="D99" s="9" t="str">
        <f aca="false">IF(A99="","",IFERROR(INDEX('Seating Chart'!$B$29:$B$129,MATCH(A99,'Seating Chart'!$A$29:$A$129,0)),""))</f>
        <v/>
      </c>
      <c r="E99" s="9" t="str">
        <f aca="false">IF(A99="","",IFERROR(INDEX('Meal Selection'!$B$18:$B$117,MATCH(A99,'Meal Selection'!$A$18:$A$117,0)),""))</f>
        <v/>
      </c>
    </row>
    <row r="100" customFormat="false" ht="15" hidden="false" customHeight="false" outlineLevel="0" collapsed="false">
      <c r="A100" s="8" t="str">
        <f aca="false">IFERROR(INDEX('RSVP Tracker'!$A$14:$A$113,MATCH(86,'RSVP Tracker'!$H$14:$H$113,0)),"")</f>
        <v/>
      </c>
      <c r="B100" s="9" t="str">
        <f aca="false">IF(A100="","","Attending")</f>
        <v/>
      </c>
      <c r="C100" s="9" t="str">
        <f aca="false">IF(A100="","",IFERROR(INDEX('RSVP Tracker'!$D$14:$D$113,MATCH(A100,'RSVP Tracker'!$A$14:$A$113,0)),""))</f>
        <v/>
      </c>
      <c r="D100" s="9" t="str">
        <f aca="false">IF(A100="","",IFERROR(INDEX('Seating Chart'!$B$29:$B$129,MATCH(A100,'Seating Chart'!$A$29:$A$129,0)),""))</f>
        <v/>
      </c>
      <c r="E100" s="9" t="str">
        <f aca="false">IF(A100="","",IFERROR(INDEX('Meal Selection'!$B$18:$B$117,MATCH(A100,'Meal Selection'!$A$18:$A$117,0)),""))</f>
        <v/>
      </c>
    </row>
    <row r="101" customFormat="false" ht="15" hidden="false" customHeight="false" outlineLevel="0" collapsed="false">
      <c r="A101" s="8" t="str">
        <f aca="false">IFERROR(INDEX('RSVP Tracker'!$A$14:$A$113,MATCH(87,'RSVP Tracker'!$H$14:$H$113,0)),"")</f>
        <v/>
      </c>
      <c r="B101" s="9" t="str">
        <f aca="false">IF(A101="","","Attending")</f>
        <v/>
      </c>
      <c r="C101" s="9" t="str">
        <f aca="false">IF(A101="","",IFERROR(INDEX('RSVP Tracker'!$D$14:$D$113,MATCH(A101,'RSVP Tracker'!$A$14:$A$113,0)),""))</f>
        <v/>
      </c>
      <c r="D101" s="9" t="str">
        <f aca="false">IF(A101="","",IFERROR(INDEX('Seating Chart'!$B$29:$B$129,MATCH(A101,'Seating Chart'!$A$29:$A$129,0)),""))</f>
        <v/>
      </c>
      <c r="E101" s="9" t="str">
        <f aca="false">IF(A101="","",IFERROR(INDEX('Meal Selection'!$B$18:$B$117,MATCH(A101,'Meal Selection'!$A$18:$A$117,0)),""))</f>
        <v/>
      </c>
    </row>
    <row r="102" customFormat="false" ht="15" hidden="false" customHeight="false" outlineLevel="0" collapsed="false">
      <c r="A102" s="8" t="str">
        <f aca="false">IFERROR(INDEX('RSVP Tracker'!$A$14:$A$113,MATCH(88,'RSVP Tracker'!$H$14:$H$113,0)),"")</f>
        <v/>
      </c>
      <c r="B102" s="9" t="str">
        <f aca="false">IF(A102="","","Attending")</f>
        <v/>
      </c>
      <c r="C102" s="9" t="str">
        <f aca="false">IF(A102="","",IFERROR(INDEX('RSVP Tracker'!$D$14:$D$113,MATCH(A102,'RSVP Tracker'!$A$14:$A$113,0)),""))</f>
        <v/>
      </c>
      <c r="D102" s="9" t="str">
        <f aca="false">IF(A102="","",IFERROR(INDEX('Seating Chart'!$B$29:$B$129,MATCH(A102,'Seating Chart'!$A$29:$A$129,0)),""))</f>
        <v/>
      </c>
      <c r="E102" s="9" t="str">
        <f aca="false">IF(A102="","",IFERROR(INDEX('Meal Selection'!$B$18:$B$117,MATCH(A102,'Meal Selection'!$A$18:$A$117,0)),""))</f>
        <v/>
      </c>
    </row>
    <row r="103" customFormat="false" ht="15" hidden="false" customHeight="false" outlineLevel="0" collapsed="false">
      <c r="A103" s="8" t="str">
        <f aca="false">IFERROR(INDEX('RSVP Tracker'!$A$14:$A$113,MATCH(89,'RSVP Tracker'!$H$14:$H$113,0)),"")</f>
        <v/>
      </c>
      <c r="B103" s="9" t="str">
        <f aca="false">IF(A103="","","Attending")</f>
        <v/>
      </c>
      <c r="C103" s="9" t="str">
        <f aca="false">IF(A103="","",IFERROR(INDEX('RSVP Tracker'!$D$14:$D$113,MATCH(A103,'RSVP Tracker'!$A$14:$A$113,0)),""))</f>
        <v/>
      </c>
      <c r="D103" s="9" t="str">
        <f aca="false">IF(A103="","",IFERROR(INDEX('Seating Chart'!$B$29:$B$129,MATCH(A103,'Seating Chart'!$A$29:$A$129,0)),""))</f>
        <v/>
      </c>
      <c r="E103" s="9" t="str">
        <f aca="false">IF(A103="","",IFERROR(INDEX('Meal Selection'!$B$18:$B$117,MATCH(A103,'Meal Selection'!$A$18:$A$117,0)),""))</f>
        <v/>
      </c>
    </row>
    <row r="104" customFormat="false" ht="15" hidden="false" customHeight="false" outlineLevel="0" collapsed="false">
      <c r="A104" s="8" t="str">
        <f aca="false">IFERROR(INDEX('RSVP Tracker'!$A$14:$A$113,MATCH(90,'RSVP Tracker'!$H$14:$H$113,0)),"")</f>
        <v/>
      </c>
      <c r="B104" s="9" t="str">
        <f aca="false">IF(A104="","","Attending")</f>
        <v/>
      </c>
      <c r="C104" s="9" t="str">
        <f aca="false">IF(A104="","",IFERROR(INDEX('RSVP Tracker'!$D$14:$D$113,MATCH(A104,'RSVP Tracker'!$A$14:$A$113,0)),""))</f>
        <v/>
      </c>
      <c r="D104" s="9" t="str">
        <f aca="false">IF(A104="","",IFERROR(INDEX('Seating Chart'!$B$29:$B$129,MATCH(A104,'Seating Chart'!$A$29:$A$129,0)),""))</f>
        <v/>
      </c>
      <c r="E104" s="9" t="str">
        <f aca="false">IF(A104="","",IFERROR(INDEX('Meal Selection'!$B$18:$B$117,MATCH(A104,'Meal Selection'!$A$18:$A$117,0)),""))</f>
        <v/>
      </c>
    </row>
    <row r="105" customFormat="false" ht="15" hidden="false" customHeight="false" outlineLevel="0" collapsed="false">
      <c r="A105" s="8" t="str">
        <f aca="false">IFERROR(INDEX('RSVP Tracker'!$A$14:$A$113,MATCH(91,'RSVP Tracker'!$H$14:$H$113,0)),"")</f>
        <v/>
      </c>
      <c r="B105" s="9" t="str">
        <f aca="false">IF(A105="","","Attending")</f>
        <v/>
      </c>
      <c r="C105" s="9" t="str">
        <f aca="false">IF(A105="","",IFERROR(INDEX('RSVP Tracker'!$D$14:$D$113,MATCH(A105,'RSVP Tracker'!$A$14:$A$113,0)),""))</f>
        <v/>
      </c>
      <c r="D105" s="9" t="str">
        <f aca="false">IF(A105="","",IFERROR(INDEX('Seating Chart'!$B$29:$B$129,MATCH(A105,'Seating Chart'!$A$29:$A$129,0)),""))</f>
        <v/>
      </c>
      <c r="E105" s="9" t="str">
        <f aca="false">IF(A105="","",IFERROR(INDEX('Meal Selection'!$B$18:$B$117,MATCH(A105,'Meal Selection'!$A$18:$A$117,0)),""))</f>
        <v/>
      </c>
    </row>
    <row r="106" customFormat="false" ht="15" hidden="false" customHeight="false" outlineLevel="0" collapsed="false">
      <c r="A106" s="8" t="str">
        <f aca="false">IFERROR(INDEX('RSVP Tracker'!$A$14:$A$113,MATCH(92,'RSVP Tracker'!$H$14:$H$113,0)),"")</f>
        <v/>
      </c>
      <c r="B106" s="9" t="str">
        <f aca="false">IF(A106="","","Attending")</f>
        <v/>
      </c>
      <c r="C106" s="9" t="str">
        <f aca="false">IF(A106="","",IFERROR(INDEX('RSVP Tracker'!$D$14:$D$113,MATCH(A106,'RSVP Tracker'!$A$14:$A$113,0)),""))</f>
        <v/>
      </c>
      <c r="D106" s="9" t="str">
        <f aca="false">IF(A106="","",IFERROR(INDEX('Seating Chart'!$B$29:$B$129,MATCH(A106,'Seating Chart'!$A$29:$A$129,0)),""))</f>
        <v/>
      </c>
      <c r="E106" s="9" t="str">
        <f aca="false">IF(A106="","",IFERROR(INDEX('Meal Selection'!$B$18:$B$117,MATCH(A106,'Meal Selection'!$A$18:$A$117,0)),""))</f>
        <v/>
      </c>
    </row>
    <row r="107" customFormat="false" ht="15" hidden="false" customHeight="false" outlineLevel="0" collapsed="false">
      <c r="A107" s="8" t="str">
        <f aca="false">IFERROR(INDEX('RSVP Tracker'!$A$14:$A$113,MATCH(93,'RSVP Tracker'!$H$14:$H$113,0)),"")</f>
        <v/>
      </c>
      <c r="B107" s="9" t="str">
        <f aca="false">IF(A107="","","Attending")</f>
        <v/>
      </c>
      <c r="C107" s="9" t="str">
        <f aca="false">IF(A107="","",IFERROR(INDEX('RSVP Tracker'!$D$14:$D$113,MATCH(A107,'RSVP Tracker'!$A$14:$A$113,0)),""))</f>
        <v/>
      </c>
      <c r="D107" s="9" t="str">
        <f aca="false">IF(A107="","",IFERROR(INDEX('Seating Chart'!$B$29:$B$129,MATCH(A107,'Seating Chart'!$A$29:$A$129,0)),""))</f>
        <v/>
      </c>
      <c r="E107" s="9" t="str">
        <f aca="false">IF(A107="","",IFERROR(INDEX('Meal Selection'!$B$18:$B$117,MATCH(A107,'Meal Selection'!$A$18:$A$117,0)),""))</f>
        <v/>
      </c>
    </row>
    <row r="108" customFormat="false" ht="15" hidden="false" customHeight="false" outlineLevel="0" collapsed="false">
      <c r="A108" s="8" t="str">
        <f aca="false">IFERROR(INDEX('RSVP Tracker'!$A$14:$A$113,MATCH(94,'RSVP Tracker'!$H$14:$H$113,0)),"")</f>
        <v/>
      </c>
      <c r="B108" s="9" t="str">
        <f aca="false">IF(A108="","","Attending")</f>
        <v/>
      </c>
      <c r="C108" s="9" t="str">
        <f aca="false">IF(A108="","",IFERROR(INDEX('RSVP Tracker'!$D$14:$D$113,MATCH(A108,'RSVP Tracker'!$A$14:$A$113,0)),""))</f>
        <v/>
      </c>
      <c r="D108" s="9" t="str">
        <f aca="false">IF(A108="","",IFERROR(INDEX('Seating Chart'!$B$29:$B$129,MATCH(A108,'Seating Chart'!$A$29:$A$129,0)),""))</f>
        <v/>
      </c>
      <c r="E108" s="9" t="str">
        <f aca="false">IF(A108="","",IFERROR(INDEX('Meal Selection'!$B$18:$B$117,MATCH(A108,'Meal Selection'!$A$18:$A$117,0)),""))</f>
        <v/>
      </c>
    </row>
    <row r="109" customFormat="false" ht="15" hidden="false" customHeight="false" outlineLevel="0" collapsed="false">
      <c r="A109" s="8" t="str">
        <f aca="false">IFERROR(INDEX('RSVP Tracker'!$A$14:$A$113,MATCH(95,'RSVP Tracker'!$H$14:$H$113,0)),"")</f>
        <v/>
      </c>
      <c r="B109" s="9" t="str">
        <f aca="false">IF(A109="","","Attending")</f>
        <v/>
      </c>
      <c r="C109" s="9" t="str">
        <f aca="false">IF(A109="","",IFERROR(INDEX('RSVP Tracker'!$D$14:$D$113,MATCH(A109,'RSVP Tracker'!$A$14:$A$113,0)),""))</f>
        <v/>
      </c>
      <c r="D109" s="9" t="str">
        <f aca="false">IF(A109="","",IFERROR(INDEX('Seating Chart'!$B$29:$B$129,MATCH(A109,'Seating Chart'!$A$29:$A$129,0)),""))</f>
        <v/>
      </c>
      <c r="E109" s="9" t="str">
        <f aca="false">IF(A109="","",IFERROR(INDEX('Meal Selection'!$B$18:$B$117,MATCH(A109,'Meal Selection'!$A$18:$A$117,0)),""))</f>
        <v/>
      </c>
    </row>
    <row r="110" customFormat="false" ht="15" hidden="false" customHeight="false" outlineLevel="0" collapsed="false">
      <c r="A110" s="8" t="str">
        <f aca="false">IFERROR(INDEX('RSVP Tracker'!$A$14:$A$113,MATCH(96,'RSVP Tracker'!$H$14:$H$113,0)),"")</f>
        <v/>
      </c>
      <c r="B110" s="9" t="str">
        <f aca="false">IF(A110="","","Attending")</f>
        <v/>
      </c>
      <c r="C110" s="9" t="str">
        <f aca="false">IF(A110="","",IFERROR(INDEX('RSVP Tracker'!$D$14:$D$113,MATCH(A110,'RSVP Tracker'!$A$14:$A$113,0)),""))</f>
        <v/>
      </c>
      <c r="D110" s="9" t="str">
        <f aca="false">IF(A110="","",IFERROR(INDEX('Seating Chart'!$B$29:$B$129,MATCH(A110,'Seating Chart'!$A$29:$A$129,0)),""))</f>
        <v/>
      </c>
      <c r="E110" s="9" t="str">
        <f aca="false">IF(A110="","",IFERROR(INDEX('Meal Selection'!$B$18:$B$117,MATCH(A110,'Meal Selection'!$A$18:$A$117,0)),""))</f>
        <v/>
      </c>
    </row>
    <row r="111" customFormat="false" ht="15" hidden="false" customHeight="false" outlineLevel="0" collapsed="false">
      <c r="A111" s="8" t="str">
        <f aca="false">IFERROR(INDEX('RSVP Tracker'!$A$14:$A$113,MATCH(97,'RSVP Tracker'!$H$14:$H$113,0)),"")</f>
        <v/>
      </c>
      <c r="B111" s="9" t="str">
        <f aca="false">IF(A111="","","Attending")</f>
        <v/>
      </c>
      <c r="C111" s="9" t="str">
        <f aca="false">IF(A111="","",IFERROR(INDEX('RSVP Tracker'!$D$14:$D$113,MATCH(A111,'RSVP Tracker'!$A$14:$A$113,0)),""))</f>
        <v/>
      </c>
      <c r="D111" s="9" t="str">
        <f aca="false">IF(A111="","",IFERROR(INDEX('Seating Chart'!$B$29:$B$129,MATCH(A111,'Seating Chart'!$A$29:$A$129,0)),""))</f>
        <v/>
      </c>
      <c r="E111" s="9" t="str">
        <f aca="false">IF(A111="","",IFERROR(INDEX('Meal Selection'!$B$18:$B$117,MATCH(A111,'Meal Selection'!$A$18:$A$117,0)),""))</f>
        <v/>
      </c>
    </row>
    <row r="112" customFormat="false" ht="15" hidden="false" customHeight="false" outlineLevel="0" collapsed="false">
      <c r="A112" s="8" t="str">
        <f aca="false">IFERROR(INDEX('RSVP Tracker'!$A$14:$A$113,MATCH(98,'RSVP Tracker'!$H$14:$H$113,0)),"")</f>
        <v/>
      </c>
      <c r="B112" s="9" t="str">
        <f aca="false">IF(A112="","","Attending")</f>
        <v/>
      </c>
      <c r="C112" s="9" t="str">
        <f aca="false">IF(A112="","",IFERROR(INDEX('RSVP Tracker'!$D$14:$D$113,MATCH(A112,'RSVP Tracker'!$A$14:$A$113,0)),""))</f>
        <v/>
      </c>
      <c r="D112" s="9" t="str">
        <f aca="false">IF(A112="","",IFERROR(INDEX('Seating Chart'!$B$29:$B$129,MATCH(A112,'Seating Chart'!$A$29:$A$129,0)),""))</f>
        <v/>
      </c>
      <c r="E112" s="9" t="str">
        <f aca="false">IF(A112="","",IFERROR(INDEX('Meal Selection'!$B$18:$B$117,MATCH(A112,'Meal Selection'!$A$18:$A$117,0)),""))</f>
        <v/>
      </c>
    </row>
    <row r="113" customFormat="false" ht="15" hidden="false" customHeight="false" outlineLevel="0" collapsed="false">
      <c r="A113" s="8" t="str">
        <f aca="false">IFERROR(INDEX('RSVP Tracker'!$A$14:$A$113,MATCH(99,'RSVP Tracker'!$H$14:$H$113,0)),"")</f>
        <v/>
      </c>
      <c r="B113" s="9" t="str">
        <f aca="false">IF(A113="","","Attending")</f>
        <v/>
      </c>
      <c r="C113" s="9" t="str">
        <f aca="false">IF(A113="","",IFERROR(INDEX('RSVP Tracker'!$D$14:$D$113,MATCH(A113,'RSVP Tracker'!$A$14:$A$113,0)),""))</f>
        <v/>
      </c>
      <c r="D113" s="9" t="str">
        <f aca="false">IF(A113="","",IFERROR(INDEX('Seating Chart'!$B$29:$B$129,MATCH(A113,'Seating Chart'!$A$29:$A$129,0)),""))</f>
        <v/>
      </c>
      <c r="E113" s="9" t="str">
        <f aca="false">IF(A113="","",IFERROR(INDEX('Meal Selection'!$B$18:$B$117,MATCH(A113,'Meal Selection'!$A$18:$A$117,0)),""))</f>
        <v/>
      </c>
    </row>
    <row r="114" customFormat="false" ht="15" hidden="false" customHeight="false" outlineLevel="0" collapsed="false">
      <c r="A114" s="8" t="str">
        <f aca="false">IFERROR(INDEX('RSVP Tracker'!$A$14:$A$113,MATCH(100,'RSVP Tracker'!$H$14:$H$113,0)),"")</f>
        <v/>
      </c>
      <c r="B114" s="9" t="str">
        <f aca="false">IF(A114="","","Attending")</f>
        <v/>
      </c>
      <c r="C114" s="9" t="str">
        <f aca="false">IF(A114="","",IFERROR(INDEX('RSVP Tracker'!$D$14:$D$113,MATCH(A114,'RSVP Tracker'!$A$14:$A$113,0)),""))</f>
        <v/>
      </c>
      <c r="D114" s="9" t="str">
        <f aca="false">IF(A114="","",IFERROR(INDEX('Seating Chart'!$B$29:$B$129,MATCH(A114,'Seating Chart'!$A$29:$A$129,0)),""))</f>
        <v/>
      </c>
      <c r="E114" s="9" t="str">
        <f aca="false">IF(A114="","",IFERROR(INDEX('Meal Selection'!$B$18:$B$117,MATCH(A114,'Meal Selection'!$A$18:$A$117,0)),""))</f>
        <v/>
      </c>
    </row>
    <row r="116" customFormat="false" ht="15" hidden="false" customHeight="false" outlineLevel="0" collapsed="false">
      <c r="A116" s="10" t="s">
        <v>13</v>
      </c>
      <c r="B116" s="10"/>
      <c r="C116" s="10"/>
      <c r="D116" s="10"/>
      <c r="E116" s="10"/>
    </row>
  </sheetData>
  <mergeCells count="7">
    <mergeCell ref="A1:E1"/>
    <mergeCell ref="A2:E2"/>
    <mergeCell ref="A4:E4"/>
    <mergeCell ref="A5:E5"/>
    <mergeCell ref="A7:E7"/>
    <mergeCell ref="A9:E9"/>
    <mergeCell ref="A116:E1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G1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8"/>
    <col collapsed="false" customWidth="true" hidden="false" outlineLevel="0" max="3" min="3" style="0" width="15"/>
    <col collapsed="false" customWidth="true" hidden="false" outlineLevel="0" max="4" min="4" style="0" width="22"/>
    <col collapsed="false" customWidth="true" hidden="false" outlineLevel="0" max="5" min="5" style="0" width="20"/>
    <col collapsed="false" customWidth="true" hidden="false" outlineLevel="0" max="6" min="6" style="0" width="15"/>
    <col collapsed="false" customWidth="true" hidden="false" outlineLevel="0" max="7" min="7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4" hidden="false" customHeight="true" outlineLevel="0" collapsed="false">
      <c r="A4" s="3" t="s">
        <v>14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2" t="s">
        <v>15</v>
      </c>
      <c r="B5" s="2"/>
      <c r="C5" s="2"/>
      <c r="D5" s="2"/>
      <c r="E5" s="2"/>
      <c r="F5" s="2"/>
      <c r="G5" s="2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</row>
    <row r="9" customFormat="false" ht="15" hidden="false" customHeight="false" outlineLevel="0" collapsed="false">
      <c r="A9" s="5" t="s">
        <v>16</v>
      </c>
      <c r="B9" s="6" t="n">
        <f aca="false">COUNTA(A14:A113)</f>
        <v>0</v>
      </c>
      <c r="C9" s="5" t="s">
        <v>17</v>
      </c>
      <c r="D9" s="6" t="n">
        <f aca="false">COUNTIF(F14:F113,"Yes")</f>
        <v>0</v>
      </c>
      <c r="E9" s="5" t="s">
        <v>18</v>
      </c>
      <c r="F9" s="6" t="n">
        <f aca="false">COUNTIF(G14:G113,"Yes")</f>
        <v>0</v>
      </c>
    </row>
    <row r="13" customFormat="false" ht="23.85" hidden="false" customHeight="false" outlineLevel="0" collapsed="false">
      <c r="A13" s="7" t="s">
        <v>19</v>
      </c>
      <c r="B13" s="7" t="s">
        <v>20</v>
      </c>
      <c r="C13" s="7" t="s">
        <v>21</v>
      </c>
      <c r="D13" s="7" t="s">
        <v>22</v>
      </c>
      <c r="E13" s="7" t="s">
        <v>23</v>
      </c>
      <c r="F13" s="7" t="s">
        <v>24</v>
      </c>
      <c r="G13" s="7" t="s">
        <v>25</v>
      </c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2"/>
      <c r="G14" s="12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2"/>
      <c r="G15" s="12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2"/>
      <c r="G16" s="12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2"/>
      <c r="G17" s="12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2"/>
      <c r="G18" s="12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2"/>
      <c r="G19" s="12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2"/>
      <c r="G20" s="12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2"/>
      <c r="G21" s="12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2"/>
      <c r="G22" s="12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2"/>
      <c r="G23" s="12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2"/>
      <c r="G24" s="12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2"/>
      <c r="G25" s="12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2"/>
      <c r="G26" s="12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2"/>
      <c r="G27" s="12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2"/>
      <c r="G28" s="12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2"/>
      <c r="G29" s="12"/>
    </row>
    <row r="30" customFormat="false" ht="15" hidden="false" customHeight="false" outlineLevel="0" collapsed="false">
      <c r="A30" s="11"/>
      <c r="B30" s="11"/>
      <c r="C30" s="11"/>
      <c r="D30" s="11"/>
      <c r="E30" s="11"/>
      <c r="F30" s="12"/>
      <c r="G30" s="12"/>
    </row>
    <row r="31" customFormat="false" ht="15" hidden="false" customHeight="false" outlineLevel="0" collapsed="false">
      <c r="A31" s="11"/>
      <c r="B31" s="11"/>
      <c r="C31" s="11"/>
      <c r="D31" s="11"/>
      <c r="E31" s="11"/>
      <c r="F31" s="12"/>
      <c r="G31" s="12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2"/>
      <c r="G32" s="12"/>
    </row>
    <row r="33" customFormat="false" ht="15" hidden="false" customHeight="false" outlineLevel="0" collapsed="false">
      <c r="A33" s="11"/>
      <c r="B33" s="11"/>
      <c r="C33" s="11"/>
      <c r="D33" s="11"/>
      <c r="E33" s="11"/>
      <c r="F33" s="12"/>
      <c r="G33" s="12"/>
    </row>
    <row r="34" customFormat="false" ht="15" hidden="false" customHeight="false" outlineLevel="0" collapsed="false">
      <c r="A34" s="11"/>
      <c r="B34" s="11"/>
      <c r="C34" s="11"/>
      <c r="D34" s="11"/>
      <c r="E34" s="11"/>
      <c r="F34" s="12"/>
      <c r="G34" s="12"/>
    </row>
    <row r="35" customFormat="false" ht="15" hidden="false" customHeight="false" outlineLevel="0" collapsed="false">
      <c r="A35" s="11"/>
      <c r="B35" s="11"/>
      <c r="C35" s="11"/>
      <c r="D35" s="11"/>
      <c r="E35" s="11"/>
      <c r="F35" s="12"/>
      <c r="G35" s="12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2"/>
      <c r="G36" s="12"/>
    </row>
    <row r="37" customFormat="false" ht="15" hidden="false" customHeight="false" outlineLevel="0" collapsed="false">
      <c r="A37" s="11"/>
      <c r="B37" s="11"/>
      <c r="C37" s="11"/>
      <c r="D37" s="11"/>
      <c r="E37" s="11"/>
      <c r="F37" s="12"/>
      <c r="G37" s="12"/>
    </row>
    <row r="38" customFormat="false" ht="15" hidden="false" customHeight="false" outlineLevel="0" collapsed="false">
      <c r="A38" s="11"/>
      <c r="B38" s="11"/>
      <c r="C38" s="11"/>
      <c r="D38" s="11"/>
      <c r="E38" s="11"/>
      <c r="F38" s="12"/>
      <c r="G38" s="12"/>
    </row>
    <row r="39" customFormat="false" ht="15" hidden="false" customHeight="false" outlineLevel="0" collapsed="false">
      <c r="A39" s="11"/>
      <c r="B39" s="11"/>
      <c r="C39" s="11"/>
      <c r="D39" s="11"/>
      <c r="E39" s="11"/>
      <c r="F39" s="12"/>
      <c r="G39" s="12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2"/>
      <c r="G40" s="12"/>
    </row>
    <row r="41" customFormat="false" ht="15" hidden="false" customHeight="false" outlineLevel="0" collapsed="false">
      <c r="A41" s="11"/>
      <c r="B41" s="11"/>
      <c r="C41" s="11"/>
      <c r="D41" s="11"/>
      <c r="E41" s="11"/>
      <c r="F41" s="12"/>
      <c r="G41" s="12"/>
    </row>
    <row r="42" customFormat="false" ht="15" hidden="false" customHeight="false" outlineLevel="0" collapsed="false">
      <c r="A42" s="11"/>
      <c r="B42" s="11"/>
      <c r="C42" s="11"/>
      <c r="D42" s="11"/>
      <c r="E42" s="11"/>
      <c r="F42" s="12"/>
      <c r="G42" s="12"/>
    </row>
    <row r="43" customFormat="false" ht="15" hidden="false" customHeight="false" outlineLevel="0" collapsed="false">
      <c r="A43" s="11"/>
      <c r="B43" s="11"/>
      <c r="C43" s="11"/>
      <c r="D43" s="11"/>
      <c r="E43" s="11"/>
      <c r="F43" s="12"/>
      <c r="G43" s="12"/>
    </row>
    <row r="44" customFormat="false" ht="15" hidden="false" customHeight="false" outlineLevel="0" collapsed="false">
      <c r="A44" s="11"/>
      <c r="B44" s="11"/>
      <c r="C44" s="11"/>
      <c r="D44" s="11"/>
      <c r="E44" s="11"/>
      <c r="F44" s="12"/>
      <c r="G44" s="12"/>
    </row>
    <row r="45" customFormat="false" ht="15" hidden="false" customHeight="false" outlineLevel="0" collapsed="false">
      <c r="A45" s="11"/>
      <c r="B45" s="11"/>
      <c r="C45" s="11"/>
      <c r="D45" s="11"/>
      <c r="E45" s="11"/>
      <c r="F45" s="12"/>
      <c r="G45" s="12"/>
    </row>
    <row r="46" customFormat="false" ht="15" hidden="false" customHeight="false" outlineLevel="0" collapsed="false">
      <c r="A46" s="11"/>
      <c r="B46" s="11"/>
      <c r="C46" s="11"/>
      <c r="D46" s="11"/>
      <c r="E46" s="11"/>
      <c r="F46" s="12"/>
      <c r="G46" s="12"/>
    </row>
    <row r="47" customFormat="false" ht="15" hidden="false" customHeight="false" outlineLevel="0" collapsed="false">
      <c r="A47" s="11"/>
      <c r="B47" s="11"/>
      <c r="C47" s="11"/>
      <c r="D47" s="11"/>
      <c r="E47" s="11"/>
      <c r="F47" s="12"/>
      <c r="G47" s="12"/>
    </row>
    <row r="48" customFormat="false" ht="15" hidden="false" customHeight="false" outlineLevel="0" collapsed="false">
      <c r="A48" s="11"/>
      <c r="B48" s="11"/>
      <c r="C48" s="11"/>
      <c r="D48" s="11"/>
      <c r="E48" s="11"/>
      <c r="F48" s="12"/>
      <c r="G48" s="12"/>
    </row>
    <row r="49" customFormat="false" ht="15" hidden="false" customHeight="false" outlineLevel="0" collapsed="false">
      <c r="A49" s="11"/>
      <c r="B49" s="11"/>
      <c r="C49" s="11"/>
      <c r="D49" s="11"/>
      <c r="E49" s="11"/>
      <c r="F49" s="12"/>
      <c r="G49" s="12"/>
    </row>
    <row r="50" customFormat="false" ht="15" hidden="false" customHeight="false" outlineLevel="0" collapsed="false">
      <c r="A50" s="11"/>
      <c r="B50" s="11"/>
      <c r="C50" s="11"/>
      <c r="D50" s="11"/>
      <c r="E50" s="11"/>
      <c r="F50" s="12"/>
      <c r="G50" s="12"/>
    </row>
    <row r="51" customFormat="false" ht="15" hidden="false" customHeight="false" outlineLevel="0" collapsed="false">
      <c r="A51" s="11"/>
      <c r="B51" s="11"/>
      <c r="C51" s="11"/>
      <c r="D51" s="11"/>
      <c r="E51" s="11"/>
      <c r="F51" s="12"/>
      <c r="G51" s="12"/>
    </row>
    <row r="52" customFormat="false" ht="15" hidden="false" customHeight="false" outlineLevel="0" collapsed="false">
      <c r="A52" s="11"/>
      <c r="B52" s="11"/>
      <c r="C52" s="11"/>
      <c r="D52" s="11"/>
      <c r="E52" s="11"/>
      <c r="F52" s="12"/>
      <c r="G52" s="12"/>
    </row>
    <row r="53" customFormat="false" ht="15" hidden="false" customHeight="false" outlineLevel="0" collapsed="false">
      <c r="A53" s="11"/>
      <c r="B53" s="11"/>
      <c r="C53" s="11"/>
      <c r="D53" s="11"/>
      <c r="E53" s="11"/>
      <c r="F53" s="12"/>
      <c r="G53" s="12"/>
    </row>
    <row r="54" customFormat="false" ht="15" hidden="false" customHeight="false" outlineLevel="0" collapsed="false">
      <c r="A54" s="11"/>
      <c r="B54" s="11"/>
      <c r="C54" s="11"/>
      <c r="D54" s="11"/>
      <c r="E54" s="11"/>
      <c r="F54" s="12"/>
      <c r="G54" s="12"/>
    </row>
    <row r="55" customFormat="false" ht="15" hidden="false" customHeight="false" outlineLevel="0" collapsed="false">
      <c r="A55" s="11"/>
      <c r="B55" s="11"/>
      <c r="C55" s="11"/>
      <c r="D55" s="11"/>
      <c r="E55" s="11"/>
      <c r="F55" s="12"/>
      <c r="G55" s="12"/>
    </row>
    <row r="56" customFormat="false" ht="15" hidden="false" customHeight="false" outlineLevel="0" collapsed="false">
      <c r="A56" s="11"/>
      <c r="B56" s="11"/>
      <c r="C56" s="11"/>
      <c r="D56" s="11"/>
      <c r="E56" s="11"/>
      <c r="F56" s="12"/>
      <c r="G56" s="12"/>
    </row>
    <row r="57" customFormat="false" ht="15" hidden="false" customHeight="false" outlineLevel="0" collapsed="false">
      <c r="A57" s="11"/>
      <c r="B57" s="11"/>
      <c r="C57" s="11"/>
      <c r="D57" s="11"/>
      <c r="E57" s="11"/>
      <c r="F57" s="12"/>
      <c r="G57" s="12"/>
    </row>
    <row r="58" customFormat="false" ht="15" hidden="false" customHeight="false" outlineLevel="0" collapsed="false">
      <c r="A58" s="11"/>
      <c r="B58" s="11"/>
      <c r="C58" s="11"/>
      <c r="D58" s="11"/>
      <c r="E58" s="11"/>
      <c r="F58" s="12"/>
      <c r="G58" s="12"/>
    </row>
    <row r="59" customFormat="false" ht="15" hidden="false" customHeight="false" outlineLevel="0" collapsed="false">
      <c r="A59" s="11"/>
      <c r="B59" s="11"/>
      <c r="C59" s="11"/>
      <c r="D59" s="11"/>
      <c r="E59" s="11"/>
      <c r="F59" s="12"/>
      <c r="G59" s="12"/>
    </row>
    <row r="60" customFormat="false" ht="15" hidden="false" customHeight="false" outlineLevel="0" collapsed="false">
      <c r="A60" s="11"/>
      <c r="B60" s="11"/>
      <c r="C60" s="11"/>
      <c r="D60" s="11"/>
      <c r="E60" s="11"/>
      <c r="F60" s="12"/>
      <c r="G60" s="12"/>
    </row>
    <row r="61" customFormat="false" ht="15" hidden="false" customHeight="false" outlineLevel="0" collapsed="false">
      <c r="A61" s="11"/>
      <c r="B61" s="11"/>
      <c r="C61" s="11"/>
      <c r="D61" s="11"/>
      <c r="E61" s="11"/>
      <c r="F61" s="12"/>
      <c r="G61" s="12"/>
    </row>
    <row r="62" customFormat="false" ht="15" hidden="false" customHeight="false" outlineLevel="0" collapsed="false">
      <c r="A62" s="11"/>
      <c r="B62" s="11"/>
      <c r="C62" s="11"/>
      <c r="D62" s="11"/>
      <c r="E62" s="11"/>
      <c r="F62" s="12"/>
      <c r="G62" s="12"/>
    </row>
    <row r="63" customFormat="false" ht="15" hidden="false" customHeight="false" outlineLevel="0" collapsed="false">
      <c r="A63" s="11"/>
      <c r="B63" s="11"/>
      <c r="C63" s="11"/>
      <c r="D63" s="11"/>
      <c r="E63" s="11"/>
      <c r="F63" s="12"/>
      <c r="G63" s="12"/>
    </row>
    <row r="64" customFormat="false" ht="15" hidden="false" customHeight="false" outlineLevel="0" collapsed="false">
      <c r="A64" s="11"/>
      <c r="B64" s="11"/>
      <c r="C64" s="11"/>
      <c r="D64" s="11"/>
      <c r="E64" s="11"/>
      <c r="F64" s="12"/>
      <c r="G64" s="12"/>
    </row>
    <row r="65" customFormat="false" ht="15" hidden="false" customHeight="false" outlineLevel="0" collapsed="false">
      <c r="A65" s="11"/>
      <c r="B65" s="11"/>
      <c r="C65" s="11"/>
      <c r="D65" s="11"/>
      <c r="E65" s="11"/>
      <c r="F65" s="12"/>
      <c r="G65" s="12"/>
    </row>
    <row r="66" customFormat="false" ht="15" hidden="false" customHeight="false" outlineLevel="0" collapsed="false">
      <c r="A66" s="11"/>
      <c r="B66" s="11"/>
      <c r="C66" s="11"/>
      <c r="D66" s="11"/>
      <c r="E66" s="11"/>
      <c r="F66" s="12"/>
      <c r="G66" s="12"/>
    </row>
    <row r="67" customFormat="false" ht="15" hidden="false" customHeight="false" outlineLevel="0" collapsed="false">
      <c r="A67" s="11"/>
      <c r="B67" s="11"/>
      <c r="C67" s="11"/>
      <c r="D67" s="11"/>
      <c r="E67" s="11"/>
      <c r="F67" s="12"/>
      <c r="G67" s="12"/>
    </row>
    <row r="68" customFormat="false" ht="15" hidden="false" customHeight="false" outlineLevel="0" collapsed="false">
      <c r="A68" s="11"/>
      <c r="B68" s="11"/>
      <c r="C68" s="11"/>
      <c r="D68" s="11"/>
      <c r="E68" s="11"/>
      <c r="F68" s="12"/>
      <c r="G68" s="12"/>
    </row>
    <row r="69" customFormat="false" ht="15" hidden="false" customHeight="false" outlineLevel="0" collapsed="false">
      <c r="A69" s="11"/>
      <c r="B69" s="11"/>
      <c r="C69" s="11"/>
      <c r="D69" s="11"/>
      <c r="E69" s="11"/>
      <c r="F69" s="12"/>
      <c r="G69" s="12"/>
    </row>
    <row r="70" customFormat="false" ht="15" hidden="false" customHeight="false" outlineLevel="0" collapsed="false">
      <c r="A70" s="11"/>
      <c r="B70" s="11"/>
      <c r="C70" s="11"/>
      <c r="D70" s="11"/>
      <c r="E70" s="11"/>
      <c r="F70" s="12"/>
      <c r="G70" s="12"/>
    </row>
    <row r="71" customFormat="false" ht="15" hidden="false" customHeight="false" outlineLevel="0" collapsed="false">
      <c r="A71" s="11"/>
      <c r="B71" s="11"/>
      <c r="C71" s="11"/>
      <c r="D71" s="11"/>
      <c r="E71" s="11"/>
      <c r="F71" s="12"/>
      <c r="G71" s="12"/>
    </row>
    <row r="72" customFormat="false" ht="15" hidden="false" customHeight="false" outlineLevel="0" collapsed="false">
      <c r="A72" s="11"/>
      <c r="B72" s="11"/>
      <c r="C72" s="11"/>
      <c r="D72" s="11"/>
      <c r="E72" s="11"/>
      <c r="F72" s="12"/>
      <c r="G72" s="12"/>
    </row>
    <row r="73" customFormat="false" ht="15" hidden="false" customHeight="false" outlineLevel="0" collapsed="false">
      <c r="A73" s="11"/>
      <c r="B73" s="11"/>
      <c r="C73" s="11"/>
      <c r="D73" s="11"/>
      <c r="E73" s="11"/>
      <c r="F73" s="12"/>
      <c r="G73" s="12"/>
    </row>
    <row r="74" customFormat="false" ht="15" hidden="false" customHeight="false" outlineLevel="0" collapsed="false">
      <c r="A74" s="11"/>
      <c r="B74" s="11"/>
      <c r="C74" s="11"/>
      <c r="D74" s="11"/>
      <c r="E74" s="11"/>
      <c r="F74" s="12"/>
      <c r="G74" s="12"/>
    </row>
    <row r="75" customFormat="false" ht="15" hidden="false" customHeight="false" outlineLevel="0" collapsed="false">
      <c r="A75" s="11"/>
      <c r="B75" s="11"/>
      <c r="C75" s="11"/>
      <c r="D75" s="11"/>
      <c r="E75" s="11"/>
      <c r="F75" s="12"/>
      <c r="G75" s="12"/>
    </row>
    <row r="76" customFormat="false" ht="15" hidden="false" customHeight="false" outlineLevel="0" collapsed="false">
      <c r="A76" s="11"/>
      <c r="B76" s="11"/>
      <c r="C76" s="11"/>
      <c r="D76" s="11"/>
      <c r="E76" s="11"/>
      <c r="F76" s="12"/>
      <c r="G76" s="12"/>
    </row>
    <row r="77" customFormat="false" ht="15" hidden="false" customHeight="false" outlineLevel="0" collapsed="false">
      <c r="A77" s="11"/>
      <c r="B77" s="11"/>
      <c r="C77" s="11"/>
      <c r="D77" s="11"/>
      <c r="E77" s="11"/>
      <c r="F77" s="12"/>
      <c r="G77" s="12"/>
    </row>
    <row r="78" customFormat="false" ht="15" hidden="false" customHeight="false" outlineLevel="0" collapsed="false">
      <c r="A78" s="11"/>
      <c r="B78" s="11"/>
      <c r="C78" s="11"/>
      <c r="D78" s="11"/>
      <c r="E78" s="11"/>
      <c r="F78" s="12"/>
      <c r="G78" s="12"/>
    </row>
    <row r="79" customFormat="false" ht="15" hidden="false" customHeight="false" outlineLevel="0" collapsed="false">
      <c r="A79" s="11"/>
      <c r="B79" s="11"/>
      <c r="C79" s="11"/>
      <c r="D79" s="11"/>
      <c r="E79" s="11"/>
      <c r="F79" s="12"/>
      <c r="G79" s="12"/>
    </row>
    <row r="80" customFormat="false" ht="15" hidden="false" customHeight="false" outlineLevel="0" collapsed="false">
      <c r="A80" s="11"/>
      <c r="B80" s="11"/>
      <c r="C80" s="11"/>
      <c r="D80" s="11"/>
      <c r="E80" s="11"/>
      <c r="F80" s="12"/>
      <c r="G80" s="12"/>
    </row>
    <row r="81" customFormat="false" ht="15" hidden="false" customHeight="false" outlineLevel="0" collapsed="false">
      <c r="A81" s="11"/>
      <c r="B81" s="11"/>
      <c r="C81" s="11"/>
      <c r="D81" s="11"/>
      <c r="E81" s="11"/>
      <c r="F81" s="12"/>
      <c r="G81" s="12"/>
    </row>
    <row r="82" customFormat="false" ht="15" hidden="false" customHeight="false" outlineLevel="0" collapsed="false">
      <c r="A82" s="11"/>
      <c r="B82" s="11"/>
      <c r="C82" s="11"/>
      <c r="D82" s="11"/>
      <c r="E82" s="11"/>
      <c r="F82" s="12"/>
      <c r="G82" s="12"/>
    </row>
    <row r="83" customFormat="false" ht="15" hidden="false" customHeight="false" outlineLevel="0" collapsed="false">
      <c r="A83" s="11"/>
      <c r="B83" s="11"/>
      <c r="C83" s="11"/>
      <c r="D83" s="11"/>
      <c r="E83" s="11"/>
      <c r="F83" s="12"/>
      <c r="G83" s="12"/>
    </row>
    <row r="84" customFormat="false" ht="15" hidden="false" customHeight="false" outlineLevel="0" collapsed="false">
      <c r="A84" s="11"/>
      <c r="B84" s="11"/>
      <c r="C84" s="11"/>
      <c r="D84" s="11"/>
      <c r="E84" s="11"/>
      <c r="F84" s="12"/>
      <c r="G84" s="12"/>
    </row>
    <row r="85" customFormat="false" ht="15" hidden="false" customHeight="false" outlineLevel="0" collapsed="false">
      <c r="A85" s="11"/>
      <c r="B85" s="11"/>
      <c r="C85" s="11"/>
      <c r="D85" s="11"/>
      <c r="E85" s="11"/>
      <c r="F85" s="12"/>
      <c r="G85" s="12"/>
    </row>
    <row r="86" customFormat="false" ht="15" hidden="false" customHeight="false" outlineLevel="0" collapsed="false">
      <c r="A86" s="11"/>
      <c r="B86" s="11"/>
      <c r="C86" s="11"/>
      <c r="D86" s="11"/>
      <c r="E86" s="11"/>
      <c r="F86" s="12"/>
      <c r="G86" s="12"/>
    </row>
    <row r="87" customFormat="false" ht="15" hidden="false" customHeight="false" outlineLevel="0" collapsed="false">
      <c r="A87" s="11"/>
      <c r="B87" s="11"/>
      <c r="C87" s="11"/>
      <c r="D87" s="11"/>
      <c r="E87" s="11"/>
      <c r="F87" s="12"/>
      <c r="G87" s="12"/>
    </row>
    <row r="88" customFormat="false" ht="15" hidden="false" customHeight="false" outlineLevel="0" collapsed="false">
      <c r="A88" s="11"/>
      <c r="B88" s="11"/>
      <c r="C88" s="11"/>
      <c r="D88" s="11"/>
      <c r="E88" s="11"/>
      <c r="F88" s="12"/>
      <c r="G88" s="12"/>
    </row>
    <row r="89" customFormat="false" ht="15" hidden="false" customHeight="false" outlineLevel="0" collapsed="false">
      <c r="A89" s="11"/>
      <c r="B89" s="11"/>
      <c r="C89" s="11"/>
      <c r="D89" s="11"/>
      <c r="E89" s="11"/>
      <c r="F89" s="12"/>
      <c r="G89" s="12"/>
    </row>
    <row r="90" customFormat="false" ht="15" hidden="false" customHeight="false" outlineLevel="0" collapsed="false">
      <c r="A90" s="11"/>
      <c r="B90" s="11"/>
      <c r="C90" s="11"/>
      <c r="D90" s="11"/>
      <c r="E90" s="11"/>
      <c r="F90" s="12"/>
      <c r="G90" s="12"/>
    </row>
    <row r="91" customFormat="false" ht="15" hidden="false" customHeight="false" outlineLevel="0" collapsed="false">
      <c r="A91" s="11"/>
      <c r="B91" s="11"/>
      <c r="C91" s="11"/>
      <c r="D91" s="11"/>
      <c r="E91" s="11"/>
      <c r="F91" s="12"/>
      <c r="G91" s="12"/>
    </row>
    <row r="92" customFormat="false" ht="15" hidden="false" customHeight="false" outlineLevel="0" collapsed="false">
      <c r="A92" s="11"/>
      <c r="B92" s="11"/>
      <c r="C92" s="11"/>
      <c r="D92" s="11"/>
      <c r="E92" s="11"/>
      <c r="F92" s="12"/>
      <c r="G92" s="12"/>
    </row>
    <row r="93" customFormat="false" ht="15" hidden="false" customHeight="false" outlineLevel="0" collapsed="false">
      <c r="A93" s="11"/>
      <c r="B93" s="11"/>
      <c r="C93" s="11"/>
      <c r="D93" s="11"/>
      <c r="E93" s="11"/>
      <c r="F93" s="12"/>
      <c r="G93" s="12"/>
    </row>
    <row r="94" customFormat="false" ht="15" hidden="false" customHeight="false" outlineLevel="0" collapsed="false">
      <c r="A94" s="11"/>
      <c r="B94" s="11"/>
      <c r="C94" s="11"/>
      <c r="D94" s="11"/>
      <c r="E94" s="11"/>
      <c r="F94" s="12"/>
      <c r="G94" s="12"/>
    </row>
    <row r="95" customFormat="false" ht="15" hidden="false" customHeight="false" outlineLevel="0" collapsed="false">
      <c r="A95" s="11"/>
      <c r="B95" s="11"/>
      <c r="C95" s="11"/>
      <c r="D95" s="11"/>
      <c r="E95" s="11"/>
      <c r="F95" s="12"/>
      <c r="G95" s="12"/>
    </row>
    <row r="96" customFormat="false" ht="15" hidden="false" customHeight="false" outlineLevel="0" collapsed="false">
      <c r="A96" s="11"/>
      <c r="B96" s="11"/>
      <c r="C96" s="11"/>
      <c r="D96" s="11"/>
      <c r="E96" s="11"/>
      <c r="F96" s="12"/>
      <c r="G96" s="12"/>
    </row>
    <row r="97" customFormat="false" ht="15" hidden="false" customHeight="false" outlineLevel="0" collapsed="false">
      <c r="A97" s="11"/>
      <c r="B97" s="11"/>
      <c r="C97" s="11"/>
      <c r="D97" s="11"/>
      <c r="E97" s="11"/>
      <c r="F97" s="12"/>
      <c r="G97" s="12"/>
    </row>
    <row r="98" customFormat="false" ht="15" hidden="false" customHeight="false" outlineLevel="0" collapsed="false">
      <c r="A98" s="11"/>
      <c r="B98" s="11"/>
      <c r="C98" s="11"/>
      <c r="D98" s="11"/>
      <c r="E98" s="11"/>
      <c r="F98" s="12"/>
      <c r="G98" s="12"/>
    </row>
    <row r="99" customFormat="false" ht="15" hidden="false" customHeight="false" outlineLevel="0" collapsed="false">
      <c r="A99" s="11"/>
      <c r="B99" s="11"/>
      <c r="C99" s="11"/>
      <c r="D99" s="11"/>
      <c r="E99" s="11"/>
      <c r="F99" s="12"/>
      <c r="G99" s="12"/>
    </row>
    <row r="100" customFormat="false" ht="15" hidden="false" customHeight="false" outlineLevel="0" collapsed="false">
      <c r="A100" s="11"/>
      <c r="B100" s="11"/>
      <c r="C100" s="11"/>
      <c r="D100" s="11"/>
      <c r="E100" s="11"/>
      <c r="F100" s="12"/>
      <c r="G100" s="12"/>
    </row>
    <row r="101" customFormat="false" ht="15" hidden="false" customHeight="false" outlineLevel="0" collapsed="false">
      <c r="A101" s="11"/>
      <c r="B101" s="11"/>
      <c r="C101" s="11"/>
      <c r="D101" s="11"/>
      <c r="E101" s="11"/>
      <c r="F101" s="12"/>
      <c r="G101" s="12"/>
    </row>
    <row r="102" customFormat="false" ht="15" hidden="false" customHeight="false" outlineLevel="0" collapsed="false">
      <c r="A102" s="11"/>
      <c r="B102" s="11"/>
      <c r="C102" s="11"/>
      <c r="D102" s="11"/>
      <c r="E102" s="11"/>
      <c r="F102" s="12"/>
      <c r="G102" s="12"/>
    </row>
    <row r="103" customFormat="false" ht="15" hidden="false" customHeight="false" outlineLevel="0" collapsed="false">
      <c r="A103" s="11"/>
      <c r="B103" s="11"/>
      <c r="C103" s="11"/>
      <c r="D103" s="11"/>
      <c r="E103" s="11"/>
      <c r="F103" s="12"/>
      <c r="G103" s="12"/>
    </row>
    <row r="104" customFormat="false" ht="15" hidden="false" customHeight="false" outlineLevel="0" collapsed="false">
      <c r="A104" s="11"/>
      <c r="B104" s="11"/>
      <c r="C104" s="11"/>
      <c r="D104" s="11"/>
      <c r="E104" s="11"/>
      <c r="F104" s="12"/>
      <c r="G104" s="12"/>
    </row>
    <row r="105" customFormat="false" ht="15" hidden="false" customHeight="false" outlineLevel="0" collapsed="false">
      <c r="A105" s="11"/>
      <c r="B105" s="11"/>
      <c r="C105" s="11"/>
      <c r="D105" s="11"/>
      <c r="E105" s="11"/>
      <c r="F105" s="12"/>
      <c r="G105" s="12"/>
    </row>
    <row r="106" customFormat="false" ht="15" hidden="false" customHeight="false" outlineLevel="0" collapsed="false">
      <c r="A106" s="11"/>
      <c r="B106" s="11"/>
      <c r="C106" s="11"/>
      <c r="D106" s="11"/>
      <c r="E106" s="11"/>
      <c r="F106" s="12"/>
      <c r="G106" s="12"/>
    </row>
    <row r="107" customFormat="false" ht="15" hidden="false" customHeight="false" outlineLevel="0" collapsed="false">
      <c r="A107" s="11"/>
      <c r="B107" s="11"/>
      <c r="C107" s="11"/>
      <c r="D107" s="11"/>
      <c r="E107" s="11"/>
      <c r="F107" s="12"/>
      <c r="G107" s="12"/>
    </row>
    <row r="108" customFormat="false" ht="15" hidden="false" customHeight="false" outlineLevel="0" collapsed="false">
      <c r="A108" s="11"/>
      <c r="B108" s="11"/>
      <c r="C108" s="11"/>
      <c r="D108" s="11"/>
      <c r="E108" s="11"/>
      <c r="F108" s="12"/>
      <c r="G108" s="12"/>
    </row>
    <row r="109" customFormat="false" ht="15" hidden="false" customHeight="false" outlineLevel="0" collapsed="false">
      <c r="A109" s="11"/>
      <c r="B109" s="11"/>
      <c r="C109" s="11"/>
      <c r="D109" s="11"/>
      <c r="E109" s="11"/>
      <c r="F109" s="12"/>
      <c r="G109" s="12"/>
    </row>
    <row r="110" customFormat="false" ht="15" hidden="false" customHeight="false" outlineLevel="0" collapsed="false">
      <c r="A110" s="11"/>
      <c r="B110" s="11"/>
      <c r="C110" s="11"/>
      <c r="D110" s="11"/>
      <c r="E110" s="11"/>
      <c r="F110" s="12"/>
      <c r="G110" s="12"/>
    </row>
    <row r="111" customFormat="false" ht="15" hidden="false" customHeight="false" outlineLevel="0" collapsed="false">
      <c r="A111" s="11"/>
      <c r="B111" s="11"/>
      <c r="C111" s="11"/>
      <c r="D111" s="11"/>
      <c r="E111" s="11"/>
      <c r="F111" s="12"/>
      <c r="G111" s="12"/>
    </row>
    <row r="112" customFormat="false" ht="15" hidden="false" customHeight="false" outlineLevel="0" collapsed="false">
      <c r="A112" s="11"/>
      <c r="B112" s="11"/>
      <c r="C112" s="11"/>
      <c r="D112" s="11"/>
      <c r="E112" s="11"/>
      <c r="F112" s="12"/>
      <c r="G112" s="12"/>
    </row>
    <row r="113" customFormat="false" ht="15" hidden="false" customHeight="false" outlineLevel="0" collapsed="false">
      <c r="A113" s="11"/>
      <c r="B113" s="11"/>
      <c r="C113" s="11"/>
      <c r="D113" s="11"/>
      <c r="E113" s="11"/>
      <c r="F113" s="12"/>
      <c r="G113" s="12"/>
    </row>
    <row r="115" customFormat="false" ht="15" hidden="false" customHeight="false" outlineLevel="0" collapsed="false">
      <c r="A115" s="10" t="s">
        <v>13</v>
      </c>
      <c r="B115" s="10"/>
      <c r="C115" s="10"/>
      <c r="D115" s="10"/>
      <c r="E115" s="10"/>
      <c r="F115" s="10"/>
      <c r="G115" s="10"/>
    </row>
  </sheetData>
  <mergeCells count="6">
    <mergeCell ref="A1:G1"/>
    <mergeCell ref="A2:G2"/>
    <mergeCell ref="A4:G4"/>
    <mergeCell ref="A5:G5"/>
    <mergeCell ref="A7:G7"/>
    <mergeCell ref="A115:G115"/>
  </mergeCells>
  <dataValidations count="2">
    <dataValidation allowBlank="true" errorStyle="stop" operator="between" showDropDown="false" showErrorMessage="false" showInputMessage="false" sqref="F14:G113" type="list">
      <formula1>"Yes,No"</formula1>
      <formula2>0</formula2>
    </dataValidation>
    <dataValidation allowBlank="true" errorStyle="stop" operator="between" showDropDown="false" showErrorMessage="false" showInputMessage="false" sqref="E14:E113" type="list">
      <formula1>"Partner 1,Partner 2,Both"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H1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22"/>
    <col collapsed="false" customWidth="true" hidden="true" outlineLevel="0" max="8" min="8" style="0" width="13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4" hidden="false" customHeight="true" outlineLevel="0" collapsed="false">
      <c r="A4" s="3" t="s">
        <v>26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2" t="s">
        <v>27</v>
      </c>
      <c r="B5" s="2"/>
      <c r="C5" s="2"/>
      <c r="D5" s="2"/>
      <c r="E5" s="2"/>
      <c r="F5" s="2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5" t="s">
        <v>28</v>
      </c>
      <c r="B9" s="6" t="n">
        <f aca="false">COUNTA(A14:A113)</f>
        <v>0</v>
      </c>
      <c r="C9" s="5" t="s">
        <v>29</v>
      </c>
      <c r="D9" s="6" t="n">
        <f aca="false">SUM(D14:D113)</f>
        <v>0</v>
      </c>
    </row>
    <row r="10" customFormat="false" ht="15" hidden="false" customHeight="false" outlineLevel="0" collapsed="false">
      <c r="A10" s="5" t="s">
        <v>30</v>
      </c>
      <c r="B10" s="6" t="n">
        <f aca="false">COUNTIF(C14:C113,"Not Attending")</f>
        <v>0</v>
      </c>
      <c r="C10" s="5" t="s">
        <v>31</v>
      </c>
      <c r="D10" s="6" t="n">
        <f aca="false">COUNTIF(C14:C113,"No Response")+COUNTIFS(A14:A113,"&lt;&gt;",C14:C113,"")</f>
        <v>0</v>
      </c>
    </row>
    <row r="13" customFormat="false" ht="23.85" hidden="false" customHeight="false" outlineLevel="0" collapsed="false">
      <c r="A13" s="7" t="s">
        <v>8</v>
      </c>
      <c r="B13" s="7" t="s">
        <v>32</v>
      </c>
      <c r="C13" s="7" t="s">
        <v>9</v>
      </c>
      <c r="D13" s="7" t="s">
        <v>33</v>
      </c>
      <c r="E13" s="7" t="s">
        <v>34</v>
      </c>
      <c r="F13" s="7" t="s">
        <v>35</v>
      </c>
      <c r="H13" s="13" t="s">
        <v>36</v>
      </c>
    </row>
    <row r="14" customFormat="false" ht="15" hidden="false" customHeight="false" outlineLevel="0" collapsed="false">
      <c r="A14" s="11"/>
      <c r="B14" s="11"/>
      <c r="C14" s="12"/>
      <c r="D14" s="12"/>
      <c r="E14" s="11"/>
      <c r="F14" s="11"/>
      <c r="H14" s="14" t="str">
        <f aca="false">IF(C14="Attending",COUNTIF($C$14:C14,"Attending"),"")</f>
        <v/>
      </c>
    </row>
    <row r="15" customFormat="false" ht="15" hidden="false" customHeight="false" outlineLevel="0" collapsed="false">
      <c r="A15" s="11"/>
      <c r="B15" s="11"/>
      <c r="C15" s="12"/>
      <c r="D15" s="12"/>
      <c r="E15" s="11"/>
      <c r="F15" s="11"/>
      <c r="H15" s="14" t="str">
        <f aca="false">IF(C15="Attending",COUNTIF($C$14:C15,"Attending"),"")</f>
        <v/>
      </c>
    </row>
    <row r="16" customFormat="false" ht="15" hidden="false" customHeight="false" outlineLevel="0" collapsed="false">
      <c r="A16" s="11"/>
      <c r="B16" s="11"/>
      <c r="C16" s="12"/>
      <c r="D16" s="12"/>
      <c r="E16" s="11"/>
      <c r="F16" s="11"/>
      <c r="H16" s="14" t="str">
        <f aca="false">IF(C16="Attending",COUNTIF($C$14:C16,"Attending"),"")</f>
        <v/>
      </c>
    </row>
    <row r="17" customFormat="false" ht="15" hidden="false" customHeight="false" outlineLevel="0" collapsed="false">
      <c r="A17" s="11"/>
      <c r="B17" s="11"/>
      <c r="C17" s="12"/>
      <c r="D17" s="12"/>
      <c r="E17" s="11"/>
      <c r="F17" s="11"/>
      <c r="H17" s="14" t="str">
        <f aca="false">IF(C17="Attending",COUNTIF($C$14:C17,"Attending"),"")</f>
        <v/>
      </c>
    </row>
    <row r="18" customFormat="false" ht="15" hidden="false" customHeight="false" outlineLevel="0" collapsed="false">
      <c r="A18" s="11"/>
      <c r="B18" s="11"/>
      <c r="C18" s="12"/>
      <c r="D18" s="12"/>
      <c r="E18" s="11"/>
      <c r="F18" s="11"/>
      <c r="H18" s="14" t="str">
        <f aca="false">IF(C18="Attending",COUNTIF($C$14:C18,"Attending"),"")</f>
        <v/>
      </c>
    </row>
    <row r="19" customFormat="false" ht="15" hidden="false" customHeight="false" outlineLevel="0" collapsed="false">
      <c r="A19" s="11"/>
      <c r="B19" s="11"/>
      <c r="C19" s="12"/>
      <c r="D19" s="12"/>
      <c r="E19" s="11"/>
      <c r="F19" s="11"/>
      <c r="H19" s="14" t="str">
        <f aca="false">IF(C19="Attending",COUNTIF($C$14:C19,"Attending"),"")</f>
        <v/>
      </c>
    </row>
    <row r="20" customFormat="false" ht="15" hidden="false" customHeight="false" outlineLevel="0" collapsed="false">
      <c r="A20" s="11"/>
      <c r="B20" s="11"/>
      <c r="C20" s="12"/>
      <c r="D20" s="12"/>
      <c r="E20" s="11"/>
      <c r="F20" s="11"/>
      <c r="H20" s="14" t="str">
        <f aca="false">IF(C20="Attending",COUNTIF($C$14:C20,"Attending"),"")</f>
        <v/>
      </c>
    </row>
    <row r="21" customFormat="false" ht="15" hidden="false" customHeight="false" outlineLevel="0" collapsed="false">
      <c r="A21" s="11"/>
      <c r="B21" s="11"/>
      <c r="C21" s="12"/>
      <c r="D21" s="12"/>
      <c r="E21" s="11"/>
      <c r="F21" s="11"/>
      <c r="H21" s="14" t="str">
        <f aca="false">IF(C21="Attending",COUNTIF($C$14:C21,"Attending"),"")</f>
        <v/>
      </c>
    </row>
    <row r="22" customFormat="false" ht="15" hidden="false" customHeight="false" outlineLevel="0" collapsed="false">
      <c r="A22" s="11"/>
      <c r="B22" s="11"/>
      <c r="C22" s="12"/>
      <c r="D22" s="12"/>
      <c r="E22" s="11"/>
      <c r="F22" s="11"/>
      <c r="H22" s="14" t="str">
        <f aca="false">IF(C22="Attending",COUNTIF($C$14:C22,"Attending"),"")</f>
        <v/>
      </c>
    </row>
    <row r="23" customFormat="false" ht="15" hidden="false" customHeight="false" outlineLevel="0" collapsed="false">
      <c r="A23" s="11"/>
      <c r="B23" s="11"/>
      <c r="C23" s="12"/>
      <c r="D23" s="12"/>
      <c r="E23" s="11"/>
      <c r="F23" s="11"/>
      <c r="H23" s="14" t="str">
        <f aca="false">IF(C23="Attending",COUNTIF($C$14:C23,"Attending"),"")</f>
        <v/>
      </c>
    </row>
    <row r="24" customFormat="false" ht="15" hidden="false" customHeight="false" outlineLevel="0" collapsed="false">
      <c r="A24" s="11"/>
      <c r="B24" s="11"/>
      <c r="C24" s="12"/>
      <c r="D24" s="12"/>
      <c r="E24" s="11"/>
      <c r="F24" s="11"/>
      <c r="H24" s="14" t="str">
        <f aca="false">IF(C24="Attending",COUNTIF($C$14:C24,"Attending"),"")</f>
        <v/>
      </c>
    </row>
    <row r="25" customFormat="false" ht="15" hidden="false" customHeight="false" outlineLevel="0" collapsed="false">
      <c r="A25" s="11"/>
      <c r="B25" s="11"/>
      <c r="C25" s="12"/>
      <c r="D25" s="12"/>
      <c r="E25" s="11"/>
      <c r="F25" s="11"/>
      <c r="H25" s="14" t="str">
        <f aca="false">IF(C25="Attending",COUNTIF($C$14:C25,"Attending"),"")</f>
        <v/>
      </c>
    </row>
    <row r="26" customFormat="false" ht="15" hidden="false" customHeight="false" outlineLevel="0" collapsed="false">
      <c r="A26" s="11"/>
      <c r="B26" s="11"/>
      <c r="C26" s="12"/>
      <c r="D26" s="12"/>
      <c r="E26" s="11"/>
      <c r="F26" s="11"/>
      <c r="H26" s="14" t="str">
        <f aca="false">IF(C26="Attending",COUNTIF($C$14:C26,"Attending"),"")</f>
        <v/>
      </c>
    </row>
    <row r="27" customFormat="false" ht="15" hidden="false" customHeight="false" outlineLevel="0" collapsed="false">
      <c r="A27" s="11"/>
      <c r="B27" s="11"/>
      <c r="C27" s="12"/>
      <c r="D27" s="12"/>
      <c r="E27" s="11"/>
      <c r="F27" s="11"/>
      <c r="H27" s="14" t="str">
        <f aca="false">IF(C27="Attending",COUNTIF($C$14:C27,"Attending"),"")</f>
        <v/>
      </c>
    </row>
    <row r="28" customFormat="false" ht="15" hidden="false" customHeight="false" outlineLevel="0" collapsed="false">
      <c r="A28" s="11"/>
      <c r="B28" s="11"/>
      <c r="C28" s="12"/>
      <c r="D28" s="12"/>
      <c r="E28" s="11"/>
      <c r="F28" s="11"/>
      <c r="H28" s="14" t="str">
        <f aca="false">IF(C28="Attending",COUNTIF($C$14:C28,"Attending"),"")</f>
        <v/>
      </c>
    </row>
    <row r="29" customFormat="false" ht="15" hidden="false" customHeight="false" outlineLevel="0" collapsed="false">
      <c r="A29" s="11"/>
      <c r="B29" s="11"/>
      <c r="C29" s="12"/>
      <c r="D29" s="12"/>
      <c r="E29" s="11"/>
      <c r="F29" s="11"/>
      <c r="H29" s="14" t="str">
        <f aca="false">IF(C29="Attending",COUNTIF($C$14:C29,"Attending"),"")</f>
        <v/>
      </c>
    </row>
    <row r="30" customFormat="false" ht="15" hidden="false" customHeight="false" outlineLevel="0" collapsed="false">
      <c r="A30" s="11"/>
      <c r="B30" s="11"/>
      <c r="C30" s="12"/>
      <c r="D30" s="12"/>
      <c r="E30" s="11"/>
      <c r="F30" s="11"/>
      <c r="H30" s="14" t="str">
        <f aca="false">IF(C30="Attending",COUNTIF($C$14:C30,"Attending"),"")</f>
        <v/>
      </c>
    </row>
    <row r="31" customFormat="false" ht="15" hidden="false" customHeight="false" outlineLevel="0" collapsed="false">
      <c r="A31" s="11"/>
      <c r="B31" s="11"/>
      <c r="C31" s="12"/>
      <c r="D31" s="12"/>
      <c r="E31" s="11"/>
      <c r="F31" s="11"/>
      <c r="H31" s="14" t="str">
        <f aca="false">IF(C31="Attending",COUNTIF($C$14:C31,"Attending"),"")</f>
        <v/>
      </c>
    </row>
    <row r="32" customFormat="false" ht="15" hidden="false" customHeight="false" outlineLevel="0" collapsed="false">
      <c r="A32" s="11"/>
      <c r="B32" s="11"/>
      <c r="C32" s="12"/>
      <c r="D32" s="12"/>
      <c r="E32" s="11"/>
      <c r="F32" s="11"/>
      <c r="H32" s="14" t="str">
        <f aca="false">IF(C32="Attending",COUNTIF($C$14:C32,"Attending"),"")</f>
        <v/>
      </c>
    </row>
    <row r="33" customFormat="false" ht="15" hidden="false" customHeight="false" outlineLevel="0" collapsed="false">
      <c r="A33" s="11"/>
      <c r="B33" s="11"/>
      <c r="C33" s="12"/>
      <c r="D33" s="12"/>
      <c r="E33" s="11"/>
      <c r="F33" s="11"/>
      <c r="H33" s="14" t="str">
        <f aca="false">IF(C33="Attending",COUNTIF($C$14:C33,"Attending"),"")</f>
        <v/>
      </c>
    </row>
    <row r="34" customFormat="false" ht="15" hidden="false" customHeight="false" outlineLevel="0" collapsed="false">
      <c r="A34" s="11"/>
      <c r="B34" s="11"/>
      <c r="C34" s="12"/>
      <c r="D34" s="12"/>
      <c r="E34" s="11"/>
      <c r="F34" s="11"/>
      <c r="H34" s="14" t="str">
        <f aca="false">IF(C34="Attending",COUNTIF($C$14:C34,"Attending"),"")</f>
        <v/>
      </c>
    </row>
    <row r="35" customFormat="false" ht="15" hidden="false" customHeight="false" outlineLevel="0" collapsed="false">
      <c r="A35" s="11"/>
      <c r="B35" s="11"/>
      <c r="C35" s="12"/>
      <c r="D35" s="12"/>
      <c r="E35" s="11"/>
      <c r="F35" s="11"/>
      <c r="H35" s="14" t="str">
        <f aca="false">IF(C35="Attending",COUNTIF($C$14:C35,"Attending"),"")</f>
        <v/>
      </c>
    </row>
    <row r="36" customFormat="false" ht="15" hidden="false" customHeight="false" outlineLevel="0" collapsed="false">
      <c r="A36" s="11"/>
      <c r="B36" s="11"/>
      <c r="C36" s="12"/>
      <c r="D36" s="12"/>
      <c r="E36" s="11"/>
      <c r="F36" s="11"/>
      <c r="H36" s="14" t="str">
        <f aca="false">IF(C36="Attending",COUNTIF($C$14:C36,"Attending"),"")</f>
        <v/>
      </c>
    </row>
    <row r="37" customFormat="false" ht="15" hidden="false" customHeight="false" outlineLevel="0" collapsed="false">
      <c r="A37" s="11"/>
      <c r="B37" s="11"/>
      <c r="C37" s="12"/>
      <c r="D37" s="12"/>
      <c r="E37" s="11"/>
      <c r="F37" s="11"/>
      <c r="H37" s="14" t="str">
        <f aca="false">IF(C37="Attending",COUNTIF($C$14:C37,"Attending"),"")</f>
        <v/>
      </c>
    </row>
    <row r="38" customFormat="false" ht="15" hidden="false" customHeight="false" outlineLevel="0" collapsed="false">
      <c r="A38" s="11"/>
      <c r="B38" s="11"/>
      <c r="C38" s="12"/>
      <c r="D38" s="12"/>
      <c r="E38" s="11"/>
      <c r="F38" s="11"/>
      <c r="H38" s="14" t="str">
        <f aca="false">IF(C38="Attending",COUNTIF($C$14:C38,"Attending"),"")</f>
        <v/>
      </c>
    </row>
    <row r="39" customFormat="false" ht="15" hidden="false" customHeight="false" outlineLevel="0" collapsed="false">
      <c r="A39" s="11"/>
      <c r="B39" s="11"/>
      <c r="C39" s="12"/>
      <c r="D39" s="12"/>
      <c r="E39" s="11"/>
      <c r="F39" s="11"/>
      <c r="H39" s="14" t="str">
        <f aca="false">IF(C39="Attending",COUNTIF($C$14:C39,"Attending"),"")</f>
        <v/>
      </c>
    </row>
    <row r="40" customFormat="false" ht="15" hidden="false" customHeight="false" outlineLevel="0" collapsed="false">
      <c r="A40" s="11"/>
      <c r="B40" s="11"/>
      <c r="C40" s="12"/>
      <c r="D40" s="12"/>
      <c r="E40" s="11"/>
      <c r="F40" s="11"/>
      <c r="H40" s="14" t="str">
        <f aca="false">IF(C40="Attending",COUNTIF($C$14:C40,"Attending"),"")</f>
        <v/>
      </c>
    </row>
    <row r="41" customFormat="false" ht="15" hidden="false" customHeight="false" outlineLevel="0" collapsed="false">
      <c r="A41" s="11"/>
      <c r="B41" s="11"/>
      <c r="C41" s="12"/>
      <c r="D41" s="12"/>
      <c r="E41" s="11"/>
      <c r="F41" s="11"/>
      <c r="H41" s="14" t="str">
        <f aca="false">IF(C41="Attending",COUNTIF($C$14:C41,"Attending"),"")</f>
        <v/>
      </c>
    </row>
    <row r="42" customFormat="false" ht="15" hidden="false" customHeight="false" outlineLevel="0" collapsed="false">
      <c r="A42" s="11"/>
      <c r="B42" s="11"/>
      <c r="C42" s="12"/>
      <c r="D42" s="12"/>
      <c r="E42" s="11"/>
      <c r="F42" s="11"/>
      <c r="H42" s="14" t="str">
        <f aca="false">IF(C42="Attending",COUNTIF($C$14:C42,"Attending"),"")</f>
        <v/>
      </c>
    </row>
    <row r="43" customFormat="false" ht="15" hidden="false" customHeight="false" outlineLevel="0" collapsed="false">
      <c r="A43" s="11"/>
      <c r="B43" s="11"/>
      <c r="C43" s="12"/>
      <c r="D43" s="12"/>
      <c r="E43" s="11"/>
      <c r="F43" s="11"/>
      <c r="H43" s="14" t="str">
        <f aca="false">IF(C43="Attending",COUNTIF($C$14:C43,"Attending"),"")</f>
        <v/>
      </c>
    </row>
    <row r="44" customFormat="false" ht="15" hidden="false" customHeight="false" outlineLevel="0" collapsed="false">
      <c r="A44" s="11"/>
      <c r="B44" s="11"/>
      <c r="C44" s="12"/>
      <c r="D44" s="12"/>
      <c r="E44" s="11"/>
      <c r="F44" s="11"/>
      <c r="H44" s="14" t="str">
        <f aca="false">IF(C44="Attending",COUNTIF($C$14:C44,"Attending"),"")</f>
        <v/>
      </c>
    </row>
    <row r="45" customFormat="false" ht="15" hidden="false" customHeight="false" outlineLevel="0" collapsed="false">
      <c r="A45" s="11"/>
      <c r="B45" s="11"/>
      <c r="C45" s="12"/>
      <c r="D45" s="12"/>
      <c r="E45" s="11"/>
      <c r="F45" s="11"/>
      <c r="H45" s="14" t="str">
        <f aca="false">IF(C45="Attending",COUNTIF($C$14:C45,"Attending"),"")</f>
        <v/>
      </c>
    </row>
    <row r="46" customFormat="false" ht="15" hidden="false" customHeight="false" outlineLevel="0" collapsed="false">
      <c r="A46" s="11"/>
      <c r="B46" s="11"/>
      <c r="C46" s="12"/>
      <c r="D46" s="12"/>
      <c r="E46" s="11"/>
      <c r="F46" s="11"/>
      <c r="H46" s="14" t="str">
        <f aca="false">IF(C46="Attending",COUNTIF($C$14:C46,"Attending"),"")</f>
        <v/>
      </c>
    </row>
    <row r="47" customFormat="false" ht="15" hidden="false" customHeight="false" outlineLevel="0" collapsed="false">
      <c r="A47" s="11"/>
      <c r="B47" s="11"/>
      <c r="C47" s="12"/>
      <c r="D47" s="12"/>
      <c r="E47" s="11"/>
      <c r="F47" s="11"/>
      <c r="H47" s="14" t="str">
        <f aca="false">IF(C47="Attending",COUNTIF($C$14:C47,"Attending"),"")</f>
        <v/>
      </c>
    </row>
    <row r="48" customFormat="false" ht="15" hidden="false" customHeight="false" outlineLevel="0" collapsed="false">
      <c r="A48" s="11"/>
      <c r="B48" s="11"/>
      <c r="C48" s="12"/>
      <c r="D48" s="12"/>
      <c r="E48" s="11"/>
      <c r="F48" s="11"/>
      <c r="H48" s="14" t="str">
        <f aca="false">IF(C48="Attending",COUNTIF($C$14:C48,"Attending"),"")</f>
        <v/>
      </c>
    </row>
    <row r="49" customFormat="false" ht="15" hidden="false" customHeight="false" outlineLevel="0" collapsed="false">
      <c r="A49" s="11"/>
      <c r="B49" s="11"/>
      <c r="C49" s="12"/>
      <c r="D49" s="12"/>
      <c r="E49" s="11"/>
      <c r="F49" s="11"/>
      <c r="H49" s="14" t="str">
        <f aca="false">IF(C49="Attending",COUNTIF($C$14:C49,"Attending"),"")</f>
        <v/>
      </c>
    </row>
    <row r="50" customFormat="false" ht="15" hidden="false" customHeight="false" outlineLevel="0" collapsed="false">
      <c r="A50" s="11"/>
      <c r="B50" s="11"/>
      <c r="C50" s="12"/>
      <c r="D50" s="12"/>
      <c r="E50" s="11"/>
      <c r="F50" s="11"/>
      <c r="H50" s="14" t="str">
        <f aca="false">IF(C50="Attending",COUNTIF($C$14:C50,"Attending"),"")</f>
        <v/>
      </c>
    </row>
    <row r="51" customFormat="false" ht="15" hidden="false" customHeight="false" outlineLevel="0" collapsed="false">
      <c r="A51" s="11"/>
      <c r="B51" s="11"/>
      <c r="C51" s="12"/>
      <c r="D51" s="12"/>
      <c r="E51" s="11"/>
      <c r="F51" s="11"/>
      <c r="H51" s="14" t="str">
        <f aca="false">IF(C51="Attending",COUNTIF($C$14:C51,"Attending"),"")</f>
        <v/>
      </c>
    </row>
    <row r="52" customFormat="false" ht="15" hidden="false" customHeight="false" outlineLevel="0" collapsed="false">
      <c r="A52" s="11"/>
      <c r="B52" s="11"/>
      <c r="C52" s="12"/>
      <c r="D52" s="12"/>
      <c r="E52" s="11"/>
      <c r="F52" s="11"/>
      <c r="H52" s="14" t="str">
        <f aca="false">IF(C52="Attending",COUNTIF($C$14:C52,"Attending"),"")</f>
        <v/>
      </c>
    </row>
    <row r="53" customFormat="false" ht="15" hidden="false" customHeight="false" outlineLevel="0" collapsed="false">
      <c r="A53" s="11"/>
      <c r="B53" s="11"/>
      <c r="C53" s="12"/>
      <c r="D53" s="12"/>
      <c r="E53" s="11"/>
      <c r="F53" s="11"/>
      <c r="H53" s="14" t="str">
        <f aca="false">IF(C53="Attending",COUNTIF($C$14:C53,"Attending"),"")</f>
        <v/>
      </c>
    </row>
    <row r="54" customFormat="false" ht="15" hidden="false" customHeight="false" outlineLevel="0" collapsed="false">
      <c r="A54" s="11"/>
      <c r="B54" s="11"/>
      <c r="C54" s="12"/>
      <c r="D54" s="12"/>
      <c r="E54" s="11"/>
      <c r="F54" s="11"/>
      <c r="H54" s="14" t="str">
        <f aca="false">IF(C54="Attending",COUNTIF($C$14:C54,"Attending"),"")</f>
        <v/>
      </c>
    </row>
    <row r="55" customFormat="false" ht="15" hidden="false" customHeight="false" outlineLevel="0" collapsed="false">
      <c r="A55" s="11"/>
      <c r="B55" s="11"/>
      <c r="C55" s="12"/>
      <c r="D55" s="12"/>
      <c r="E55" s="11"/>
      <c r="F55" s="11"/>
      <c r="H55" s="14" t="str">
        <f aca="false">IF(C55="Attending",COUNTIF($C$14:C55,"Attending"),"")</f>
        <v/>
      </c>
    </row>
    <row r="56" customFormat="false" ht="15" hidden="false" customHeight="false" outlineLevel="0" collapsed="false">
      <c r="A56" s="11"/>
      <c r="B56" s="11"/>
      <c r="C56" s="12"/>
      <c r="D56" s="12"/>
      <c r="E56" s="11"/>
      <c r="F56" s="11"/>
      <c r="H56" s="14" t="str">
        <f aca="false">IF(C56="Attending",COUNTIF($C$14:C56,"Attending"),"")</f>
        <v/>
      </c>
    </row>
    <row r="57" customFormat="false" ht="15" hidden="false" customHeight="false" outlineLevel="0" collapsed="false">
      <c r="A57" s="11"/>
      <c r="B57" s="11"/>
      <c r="C57" s="12"/>
      <c r="D57" s="12"/>
      <c r="E57" s="11"/>
      <c r="F57" s="11"/>
      <c r="H57" s="14" t="str">
        <f aca="false">IF(C57="Attending",COUNTIF($C$14:C57,"Attending"),"")</f>
        <v/>
      </c>
    </row>
    <row r="58" customFormat="false" ht="15" hidden="false" customHeight="false" outlineLevel="0" collapsed="false">
      <c r="A58" s="11"/>
      <c r="B58" s="11"/>
      <c r="C58" s="12"/>
      <c r="D58" s="12"/>
      <c r="E58" s="11"/>
      <c r="F58" s="11"/>
      <c r="H58" s="14" t="str">
        <f aca="false">IF(C58="Attending",COUNTIF($C$14:C58,"Attending"),"")</f>
        <v/>
      </c>
    </row>
    <row r="59" customFormat="false" ht="15" hidden="false" customHeight="false" outlineLevel="0" collapsed="false">
      <c r="A59" s="11"/>
      <c r="B59" s="11"/>
      <c r="C59" s="12"/>
      <c r="D59" s="12"/>
      <c r="E59" s="11"/>
      <c r="F59" s="11"/>
      <c r="H59" s="14" t="str">
        <f aca="false">IF(C59="Attending",COUNTIF($C$14:C59,"Attending"),"")</f>
        <v/>
      </c>
    </row>
    <row r="60" customFormat="false" ht="15" hidden="false" customHeight="false" outlineLevel="0" collapsed="false">
      <c r="A60" s="11"/>
      <c r="B60" s="11"/>
      <c r="C60" s="12"/>
      <c r="D60" s="12"/>
      <c r="E60" s="11"/>
      <c r="F60" s="11"/>
      <c r="H60" s="14" t="str">
        <f aca="false">IF(C60="Attending",COUNTIF($C$14:C60,"Attending"),"")</f>
        <v/>
      </c>
    </row>
    <row r="61" customFormat="false" ht="15" hidden="false" customHeight="false" outlineLevel="0" collapsed="false">
      <c r="A61" s="11"/>
      <c r="B61" s="11"/>
      <c r="C61" s="12"/>
      <c r="D61" s="12"/>
      <c r="E61" s="11"/>
      <c r="F61" s="11"/>
      <c r="H61" s="14" t="str">
        <f aca="false">IF(C61="Attending",COUNTIF($C$14:C61,"Attending"),"")</f>
        <v/>
      </c>
    </row>
    <row r="62" customFormat="false" ht="15" hidden="false" customHeight="false" outlineLevel="0" collapsed="false">
      <c r="A62" s="11"/>
      <c r="B62" s="11"/>
      <c r="C62" s="12"/>
      <c r="D62" s="12"/>
      <c r="E62" s="11"/>
      <c r="F62" s="11"/>
      <c r="H62" s="14" t="str">
        <f aca="false">IF(C62="Attending",COUNTIF($C$14:C62,"Attending"),"")</f>
        <v/>
      </c>
    </row>
    <row r="63" customFormat="false" ht="15" hidden="false" customHeight="false" outlineLevel="0" collapsed="false">
      <c r="A63" s="11"/>
      <c r="B63" s="11"/>
      <c r="C63" s="12"/>
      <c r="D63" s="12"/>
      <c r="E63" s="11"/>
      <c r="F63" s="11"/>
      <c r="H63" s="14" t="str">
        <f aca="false">IF(C63="Attending",COUNTIF($C$14:C63,"Attending"),"")</f>
        <v/>
      </c>
    </row>
    <row r="64" customFormat="false" ht="15" hidden="false" customHeight="false" outlineLevel="0" collapsed="false">
      <c r="A64" s="11"/>
      <c r="B64" s="11"/>
      <c r="C64" s="12"/>
      <c r="D64" s="12"/>
      <c r="E64" s="11"/>
      <c r="F64" s="11"/>
      <c r="H64" s="14" t="str">
        <f aca="false">IF(C64="Attending",COUNTIF($C$14:C64,"Attending"),"")</f>
        <v/>
      </c>
    </row>
    <row r="65" customFormat="false" ht="15" hidden="false" customHeight="false" outlineLevel="0" collapsed="false">
      <c r="A65" s="11"/>
      <c r="B65" s="11"/>
      <c r="C65" s="12"/>
      <c r="D65" s="12"/>
      <c r="E65" s="11"/>
      <c r="F65" s="11"/>
      <c r="H65" s="14" t="str">
        <f aca="false">IF(C65="Attending",COUNTIF($C$14:C65,"Attending"),"")</f>
        <v/>
      </c>
    </row>
    <row r="66" customFormat="false" ht="15" hidden="false" customHeight="false" outlineLevel="0" collapsed="false">
      <c r="A66" s="11"/>
      <c r="B66" s="11"/>
      <c r="C66" s="12"/>
      <c r="D66" s="12"/>
      <c r="E66" s="11"/>
      <c r="F66" s="11"/>
      <c r="H66" s="14" t="str">
        <f aca="false">IF(C66="Attending",COUNTIF($C$14:C66,"Attending"),"")</f>
        <v/>
      </c>
    </row>
    <row r="67" customFormat="false" ht="15" hidden="false" customHeight="false" outlineLevel="0" collapsed="false">
      <c r="A67" s="11"/>
      <c r="B67" s="11"/>
      <c r="C67" s="12"/>
      <c r="D67" s="12"/>
      <c r="E67" s="11"/>
      <c r="F67" s="11"/>
      <c r="H67" s="14" t="str">
        <f aca="false">IF(C67="Attending",COUNTIF($C$14:C67,"Attending"),"")</f>
        <v/>
      </c>
    </row>
    <row r="68" customFormat="false" ht="15" hidden="false" customHeight="false" outlineLevel="0" collapsed="false">
      <c r="A68" s="11"/>
      <c r="B68" s="11"/>
      <c r="C68" s="12"/>
      <c r="D68" s="12"/>
      <c r="E68" s="11"/>
      <c r="F68" s="11"/>
      <c r="H68" s="14" t="str">
        <f aca="false">IF(C68="Attending",COUNTIF($C$14:C68,"Attending"),"")</f>
        <v/>
      </c>
    </row>
    <row r="69" customFormat="false" ht="15" hidden="false" customHeight="false" outlineLevel="0" collapsed="false">
      <c r="A69" s="11"/>
      <c r="B69" s="11"/>
      <c r="C69" s="12"/>
      <c r="D69" s="12"/>
      <c r="E69" s="11"/>
      <c r="F69" s="11"/>
      <c r="H69" s="14" t="str">
        <f aca="false">IF(C69="Attending",COUNTIF($C$14:C69,"Attending"),"")</f>
        <v/>
      </c>
    </row>
    <row r="70" customFormat="false" ht="15" hidden="false" customHeight="false" outlineLevel="0" collapsed="false">
      <c r="A70" s="11"/>
      <c r="B70" s="11"/>
      <c r="C70" s="12"/>
      <c r="D70" s="12"/>
      <c r="E70" s="11"/>
      <c r="F70" s="11"/>
      <c r="H70" s="14" t="str">
        <f aca="false">IF(C70="Attending",COUNTIF($C$14:C70,"Attending"),"")</f>
        <v/>
      </c>
    </row>
    <row r="71" customFormat="false" ht="15" hidden="false" customHeight="false" outlineLevel="0" collapsed="false">
      <c r="A71" s="11"/>
      <c r="B71" s="11"/>
      <c r="C71" s="12"/>
      <c r="D71" s="12"/>
      <c r="E71" s="11"/>
      <c r="F71" s="11"/>
      <c r="H71" s="14" t="str">
        <f aca="false">IF(C71="Attending",COUNTIF($C$14:C71,"Attending"),"")</f>
        <v/>
      </c>
    </row>
    <row r="72" customFormat="false" ht="15" hidden="false" customHeight="false" outlineLevel="0" collapsed="false">
      <c r="A72" s="11"/>
      <c r="B72" s="11"/>
      <c r="C72" s="12"/>
      <c r="D72" s="12"/>
      <c r="E72" s="11"/>
      <c r="F72" s="11"/>
      <c r="H72" s="14" t="str">
        <f aca="false">IF(C72="Attending",COUNTIF($C$14:C72,"Attending"),"")</f>
        <v/>
      </c>
    </row>
    <row r="73" customFormat="false" ht="15" hidden="false" customHeight="false" outlineLevel="0" collapsed="false">
      <c r="A73" s="11"/>
      <c r="B73" s="11"/>
      <c r="C73" s="12"/>
      <c r="D73" s="12"/>
      <c r="E73" s="11"/>
      <c r="F73" s="11"/>
      <c r="H73" s="14" t="str">
        <f aca="false">IF(C73="Attending",COUNTIF($C$14:C73,"Attending"),"")</f>
        <v/>
      </c>
    </row>
    <row r="74" customFormat="false" ht="15" hidden="false" customHeight="false" outlineLevel="0" collapsed="false">
      <c r="A74" s="11"/>
      <c r="B74" s="11"/>
      <c r="C74" s="12"/>
      <c r="D74" s="12"/>
      <c r="E74" s="11"/>
      <c r="F74" s="11"/>
      <c r="H74" s="14" t="str">
        <f aca="false">IF(C74="Attending",COUNTIF($C$14:C74,"Attending"),"")</f>
        <v/>
      </c>
    </row>
    <row r="75" customFormat="false" ht="15" hidden="false" customHeight="false" outlineLevel="0" collapsed="false">
      <c r="A75" s="11"/>
      <c r="B75" s="11"/>
      <c r="C75" s="12"/>
      <c r="D75" s="12"/>
      <c r="E75" s="11"/>
      <c r="F75" s="11"/>
      <c r="H75" s="14" t="str">
        <f aca="false">IF(C75="Attending",COUNTIF($C$14:C75,"Attending"),"")</f>
        <v/>
      </c>
    </row>
    <row r="76" customFormat="false" ht="15" hidden="false" customHeight="false" outlineLevel="0" collapsed="false">
      <c r="A76" s="11"/>
      <c r="B76" s="11"/>
      <c r="C76" s="12"/>
      <c r="D76" s="12"/>
      <c r="E76" s="11"/>
      <c r="F76" s="11"/>
      <c r="H76" s="14" t="str">
        <f aca="false">IF(C76="Attending",COUNTIF($C$14:C76,"Attending"),"")</f>
        <v/>
      </c>
    </row>
    <row r="77" customFormat="false" ht="15" hidden="false" customHeight="false" outlineLevel="0" collapsed="false">
      <c r="A77" s="11"/>
      <c r="B77" s="11"/>
      <c r="C77" s="12"/>
      <c r="D77" s="12"/>
      <c r="E77" s="11"/>
      <c r="F77" s="11"/>
      <c r="H77" s="14" t="str">
        <f aca="false">IF(C77="Attending",COUNTIF($C$14:C77,"Attending"),"")</f>
        <v/>
      </c>
    </row>
    <row r="78" customFormat="false" ht="15" hidden="false" customHeight="false" outlineLevel="0" collapsed="false">
      <c r="A78" s="11"/>
      <c r="B78" s="11"/>
      <c r="C78" s="12"/>
      <c r="D78" s="12"/>
      <c r="E78" s="11"/>
      <c r="F78" s="11"/>
      <c r="H78" s="14" t="str">
        <f aca="false">IF(C78="Attending",COUNTIF($C$14:C78,"Attending"),"")</f>
        <v/>
      </c>
    </row>
    <row r="79" customFormat="false" ht="15" hidden="false" customHeight="false" outlineLevel="0" collapsed="false">
      <c r="A79" s="11"/>
      <c r="B79" s="11"/>
      <c r="C79" s="12"/>
      <c r="D79" s="12"/>
      <c r="E79" s="11"/>
      <c r="F79" s="11"/>
      <c r="H79" s="14" t="str">
        <f aca="false">IF(C79="Attending",COUNTIF($C$14:C79,"Attending"),"")</f>
        <v/>
      </c>
    </row>
    <row r="80" customFormat="false" ht="15" hidden="false" customHeight="false" outlineLevel="0" collapsed="false">
      <c r="A80" s="11"/>
      <c r="B80" s="11"/>
      <c r="C80" s="12"/>
      <c r="D80" s="12"/>
      <c r="E80" s="11"/>
      <c r="F80" s="11"/>
      <c r="H80" s="14" t="str">
        <f aca="false">IF(C80="Attending",COUNTIF($C$14:C80,"Attending"),"")</f>
        <v/>
      </c>
    </row>
    <row r="81" customFormat="false" ht="15" hidden="false" customHeight="false" outlineLevel="0" collapsed="false">
      <c r="A81" s="11"/>
      <c r="B81" s="11"/>
      <c r="C81" s="12"/>
      <c r="D81" s="12"/>
      <c r="E81" s="11"/>
      <c r="F81" s="11"/>
      <c r="H81" s="14" t="str">
        <f aca="false">IF(C81="Attending",COUNTIF($C$14:C81,"Attending"),"")</f>
        <v/>
      </c>
    </row>
    <row r="82" customFormat="false" ht="15" hidden="false" customHeight="false" outlineLevel="0" collapsed="false">
      <c r="A82" s="11"/>
      <c r="B82" s="11"/>
      <c r="C82" s="12"/>
      <c r="D82" s="12"/>
      <c r="E82" s="11"/>
      <c r="F82" s="11"/>
      <c r="H82" s="14" t="str">
        <f aca="false">IF(C82="Attending",COUNTIF($C$14:C82,"Attending"),"")</f>
        <v/>
      </c>
    </row>
    <row r="83" customFormat="false" ht="15" hidden="false" customHeight="false" outlineLevel="0" collapsed="false">
      <c r="A83" s="11"/>
      <c r="B83" s="11"/>
      <c r="C83" s="12"/>
      <c r="D83" s="12"/>
      <c r="E83" s="11"/>
      <c r="F83" s="11"/>
      <c r="H83" s="14" t="str">
        <f aca="false">IF(C83="Attending",COUNTIF($C$14:C83,"Attending"),"")</f>
        <v/>
      </c>
    </row>
    <row r="84" customFormat="false" ht="15" hidden="false" customHeight="false" outlineLevel="0" collapsed="false">
      <c r="A84" s="11"/>
      <c r="B84" s="11"/>
      <c r="C84" s="12"/>
      <c r="D84" s="12"/>
      <c r="E84" s="11"/>
      <c r="F84" s="11"/>
      <c r="H84" s="14" t="str">
        <f aca="false">IF(C84="Attending",COUNTIF($C$14:C84,"Attending"),"")</f>
        <v/>
      </c>
    </row>
    <row r="85" customFormat="false" ht="15" hidden="false" customHeight="false" outlineLevel="0" collapsed="false">
      <c r="A85" s="11"/>
      <c r="B85" s="11"/>
      <c r="C85" s="12"/>
      <c r="D85" s="12"/>
      <c r="E85" s="11"/>
      <c r="F85" s="11"/>
      <c r="H85" s="14" t="str">
        <f aca="false">IF(C85="Attending",COUNTIF($C$14:C85,"Attending"),"")</f>
        <v/>
      </c>
    </row>
    <row r="86" customFormat="false" ht="15" hidden="false" customHeight="false" outlineLevel="0" collapsed="false">
      <c r="A86" s="11"/>
      <c r="B86" s="11"/>
      <c r="C86" s="12"/>
      <c r="D86" s="12"/>
      <c r="E86" s="11"/>
      <c r="F86" s="11"/>
      <c r="H86" s="14" t="str">
        <f aca="false">IF(C86="Attending",COUNTIF($C$14:C86,"Attending"),"")</f>
        <v/>
      </c>
    </row>
    <row r="87" customFormat="false" ht="15" hidden="false" customHeight="false" outlineLevel="0" collapsed="false">
      <c r="A87" s="11"/>
      <c r="B87" s="11"/>
      <c r="C87" s="12"/>
      <c r="D87" s="12"/>
      <c r="E87" s="11"/>
      <c r="F87" s="11"/>
      <c r="H87" s="14" t="str">
        <f aca="false">IF(C87="Attending",COUNTIF($C$14:C87,"Attending"),"")</f>
        <v/>
      </c>
    </row>
    <row r="88" customFormat="false" ht="15" hidden="false" customHeight="false" outlineLevel="0" collapsed="false">
      <c r="A88" s="11"/>
      <c r="B88" s="11"/>
      <c r="C88" s="12"/>
      <c r="D88" s="12"/>
      <c r="E88" s="11"/>
      <c r="F88" s="11"/>
      <c r="H88" s="14" t="str">
        <f aca="false">IF(C88="Attending",COUNTIF($C$14:C88,"Attending"),"")</f>
        <v/>
      </c>
    </row>
    <row r="89" customFormat="false" ht="15" hidden="false" customHeight="false" outlineLevel="0" collapsed="false">
      <c r="A89" s="11"/>
      <c r="B89" s="11"/>
      <c r="C89" s="12"/>
      <c r="D89" s="12"/>
      <c r="E89" s="11"/>
      <c r="F89" s="11"/>
      <c r="H89" s="14" t="str">
        <f aca="false">IF(C89="Attending",COUNTIF($C$14:C89,"Attending"),"")</f>
        <v/>
      </c>
    </row>
    <row r="90" customFormat="false" ht="15" hidden="false" customHeight="false" outlineLevel="0" collapsed="false">
      <c r="A90" s="11"/>
      <c r="B90" s="11"/>
      <c r="C90" s="12"/>
      <c r="D90" s="12"/>
      <c r="E90" s="11"/>
      <c r="F90" s="11"/>
      <c r="H90" s="14" t="str">
        <f aca="false">IF(C90="Attending",COUNTIF($C$14:C90,"Attending"),"")</f>
        <v/>
      </c>
    </row>
    <row r="91" customFormat="false" ht="15" hidden="false" customHeight="false" outlineLevel="0" collapsed="false">
      <c r="A91" s="11"/>
      <c r="B91" s="11"/>
      <c r="C91" s="12"/>
      <c r="D91" s="12"/>
      <c r="E91" s="11"/>
      <c r="F91" s="11"/>
      <c r="H91" s="14" t="str">
        <f aca="false">IF(C91="Attending",COUNTIF($C$14:C91,"Attending"),"")</f>
        <v/>
      </c>
    </row>
    <row r="92" customFormat="false" ht="15" hidden="false" customHeight="false" outlineLevel="0" collapsed="false">
      <c r="A92" s="11"/>
      <c r="B92" s="11"/>
      <c r="C92" s="12"/>
      <c r="D92" s="12"/>
      <c r="E92" s="11"/>
      <c r="F92" s="11"/>
      <c r="H92" s="14" t="str">
        <f aca="false">IF(C92="Attending",COUNTIF($C$14:C92,"Attending"),"")</f>
        <v/>
      </c>
    </row>
    <row r="93" customFormat="false" ht="15" hidden="false" customHeight="false" outlineLevel="0" collapsed="false">
      <c r="A93" s="11"/>
      <c r="B93" s="11"/>
      <c r="C93" s="12"/>
      <c r="D93" s="12"/>
      <c r="E93" s="11"/>
      <c r="F93" s="11"/>
      <c r="H93" s="14" t="str">
        <f aca="false">IF(C93="Attending",COUNTIF($C$14:C93,"Attending"),"")</f>
        <v/>
      </c>
    </row>
    <row r="94" customFormat="false" ht="15" hidden="false" customHeight="false" outlineLevel="0" collapsed="false">
      <c r="A94" s="11"/>
      <c r="B94" s="11"/>
      <c r="C94" s="12"/>
      <c r="D94" s="12"/>
      <c r="E94" s="11"/>
      <c r="F94" s="11"/>
      <c r="H94" s="14" t="str">
        <f aca="false">IF(C94="Attending",COUNTIF($C$14:C94,"Attending"),"")</f>
        <v/>
      </c>
    </row>
    <row r="95" customFormat="false" ht="15" hidden="false" customHeight="false" outlineLevel="0" collapsed="false">
      <c r="A95" s="11"/>
      <c r="B95" s="11"/>
      <c r="C95" s="12"/>
      <c r="D95" s="12"/>
      <c r="E95" s="11"/>
      <c r="F95" s="11"/>
      <c r="H95" s="14" t="str">
        <f aca="false">IF(C95="Attending",COUNTIF($C$14:C95,"Attending"),"")</f>
        <v/>
      </c>
    </row>
    <row r="96" customFormat="false" ht="15" hidden="false" customHeight="false" outlineLevel="0" collapsed="false">
      <c r="A96" s="11"/>
      <c r="B96" s="11"/>
      <c r="C96" s="12"/>
      <c r="D96" s="12"/>
      <c r="E96" s="11"/>
      <c r="F96" s="11"/>
      <c r="H96" s="14" t="str">
        <f aca="false">IF(C96="Attending",COUNTIF($C$14:C96,"Attending"),"")</f>
        <v/>
      </c>
    </row>
    <row r="97" customFormat="false" ht="15" hidden="false" customHeight="false" outlineLevel="0" collapsed="false">
      <c r="A97" s="11"/>
      <c r="B97" s="11"/>
      <c r="C97" s="12"/>
      <c r="D97" s="12"/>
      <c r="E97" s="11"/>
      <c r="F97" s="11"/>
      <c r="H97" s="14" t="str">
        <f aca="false">IF(C97="Attending",COUNTIF($C$14:C97,"Attending"),"")</f>
        <v/>
      </c>
    </row>
    <row r="98" customFormat="false" ht="15" hidden="false" customHeight="false" outlineLevel="0" collapsed="false">
      <c r="A98" s="11"/>
      <c r="B98" s="11"/>
      <c r="C98" s="12"/>
      <c r="D98" s="12"/>
      <c r="E98" s="11"/>
      <c r="F98" s="11"/>
      <c r="H98" s="14" t="str">
        <f aca="false">IF(C98="Attending",COUNTIF($C$14:C98,"Attending"),"")</f>
        <v/>
      </c>
    </row>
    <row r="99" customFormat="false" ht="15" hidden="false" customHeight="false" outlineLevel="0" collapsed="false">
      <c r="A99" s="11"/>
      <c r="B99" s="11"/>
      <c r="C99" s="12"/>
      <c r="D99" s="12"/>
      <c r="E99" s="11"/>
      <c r="F99" s="11"/>
      <c r="H99" s="14" t="str">
        <f aca="false">IF(C99="Attending",COUNTIF($C$14:C99,"Attending"),"")</f>
        <v/>
      </c>
    </row>
    <row r="100" customFormat="false" ht="15" hidden="false" customHeight="false" outlineLevel="0" collapsed="false">
      <c r="A100" s="11"/>
      <c r="B100" s="11"/>
      <c r="C100" s="12"/>
      <c r="D100" s="12"/>
      <c r="E100" s="11"/>
      <c r="F100" s="11"/>
      <c r="H100" s="14" t="str">
        <f aca="false">IF(C100="Attending",COUNTIF($C$14:C100,"Attending"),"")</f>
        <v/>
      </c>
    </row>
    <row r="101" customFormat="false" ht="15" hidden="false" customHeight="false" outlineLevel="0" collapsed="false">
      <c r="A101" s="11"/>
      <c r="B101" s="11"/>
      <c r="C101" s="12"/>
      <c r="D101" s="12"/>
      <c r="E101" s="11"/>
      <c r="F101" s="11"/>
      <c r="H101" s="14" t="str">
        <f aca="false">IF(C101="Attending",COUNTIF($C$14:C101,"Attending"),"")</f>
        <v/>
      </c>
    </row>
    <row r="102" customFormat="false" ht="15" hidden="false" customHeight="false" outlineLevel="0" collapsed="false">
      <c r="A102" s="11"/>
      <c r="B102" s="11"/>
      <c r="C102" s="12"/>
      <c r="D102" s="12"/>
      <c r="E102" s="11"/>
      <c r="F102" s="11"/>
      <c r="H102" s="14" t="str">
        <f aca="false">IF(C102="Attending",COUNTIF($C$14:C102,"Attending"),"")</f>
        <v/>
      </c>
    </row>
    <row r="103" customFormat="false" ht="15" hidden="false" customHeight="false" outlineLevel="0" collapsed="false">
      <c r="A103" s="11"/>
      <c r="B103" s="11"/>
      <c r="C103" s="12"/>
      <c r="D103" s="12"/>
      <c r="E103" s="11"/>
      <c r="F103" s="11"/>
      <c r="H103" s="14" t="str">
        <f aca="false">IF(C103="Attending",COUNTIF($C$14:C103,"Attending"),"")</f>
        <v/>
      </c>
    </row>
    <row r="104" customFormat="false" ht="15" hidden="false" customHeight="false" outlineLevel="0" collapsed="false">
      <c r="A104" s="11"/>
      <c r="B104" s="11"/>
      <c r="C104" s="12"/>
      <c r="D104" s="12"/>
      <c r="E104" s="11"/>
      <c r="F104" s="11"/>
      <c r="H104" s="14" t="str">
        <f aca="false">IF(C104="Attending",COUNTIF($C$14:C104,"Attending"),"")</f>
        <v/>
      </c>
    </row>
    <row r="105" customFormat="false" ht="15" hidden="false" customHeight="false" outlineLevel="0" collapsed="false">
      <c r="A105" s="11"/>
      <c r="B105" s="11"/>
      <c r="C105" s="12"/>
      <c r="D105" s="12"/>
      <c r="E105" s="11"/>
      <c r="F105" s="11"/>
      <c r="H105" s="14" t="str">
        <f aca="false">IF(C105="Attending",COUNTIF($C$14:C105,"Attending"),"")</f>
        <v/>
      </c>
    </row>
    <row r="106" customFormat="false" ht="15" hidden="false" customHeight="false" outlineLevel="0" collapsed="false">
      <c r="A106" s="11"/>
      <c r="B106" s="11"/>
      <c r="C106" s="12"/>
      <c r="D106" s="12"/>
      <c r="E106" s="11"/>
      <c r="F106" s="11"/>
      <c r="H106" s="14" t="str">
        <f aca="false">IF(C106="Attending",COUNTIF($C$14:C106,"Attending"),"")</f>
        <v/>
      </c>
    </row>
    <row r="107" customFormat="false" ht="15" hidden="false" customHeight="false" outlineLevel="0" collapsed="false">
      <c r="A107" s="11"/>
      <c r="B107" s="11"/>
      <c r="C107" s="12"/>
      <c r="D107" s="12"/>
      <c r="E107" s="11"/>
      <c r="F107" s="11"/>
      <c r="H107" s="14" t="str">
        <f aca="false">IF(C107="Attending",COUNTIF($C$14:C107,"Attending"),"")</f>
        <v/>
      </c>
    </row>
    <row r="108" customFormat="false" ht="15" hidden="false" customHeight="false" outlineLevel="0" collapsed="false">
      <c r="A108" s="11"/>
      <c r="B108" s="11"/>
      <c r="C108" s="12"/>
      <c r="D108" s="12"/>
      <c r="E108" s="11"/>
      <c r="F108" s="11"/>
      <c r="H108" s="14" t="str">
        <f aca="false">IF(C108="Attending",COUNTIF($C$14:C108,"Attending"),"")</f>
        <v/>
      </c>
    </row>
    <row r="109" customFormat="false" ht="15" hidden="false" customHeight="false" outlineLevel="0" collapsed="false">
      <c r="A109" s="11"/>
      <c r="B109" s="11"/>
      <c r="C109" s="12"/>
      <c r="D109" s="12"/>
      <c r="E109" s="11"/>
      <c r="F109" s="11"/>
      <c r="H109" s="14" t="str">
        <f aca="false">IF(C109="Attending",COUNTIF($C$14:C109,"Attending"),"")</f>
        <v/>
      </c>
    </row>
    <row r="110" customFormat="false" ht="15" hidden="false" customHeight="false" outlineLevel="0" collapsed="false">
      <c r="A110" s="11"/>
      <c r="B110" s="11"/>
      <c r="C110" s="12"/>
      <c r="D110" s="12"/>
      <c r="E110" s="11"/>
      <c r="F110" s="11"/>
      <c r="H110" s="14" t="str">
        <f aca="false">IF(C110="Attending",COUNTIF($C$14:C110,"Attending"),"")</f>
        <v/>
      </c>
    </row>
    <row r="111" customFormat="false" ht="15" hidden="false" customHeight="false" outlineLevel="0" collapsed="false">
      <c r="A111" s="11"/>
      <c r="B111" s="11"/>
      <c r="C111" s="12"/>
      <c r="D111" s="12"/>
      <c r="E111" s="11"/>
      <c r="F111" s="11"/>
      <c r="H111" s="14" t="str">
        <f aca="false">IF(C111="Attending",COUNTIF($C$14:C111,"Attending"),"")</f>
        <v/>
      </c>
    </row>
    <row r="112" customFormat="false" ht="15" hidden="false" customHeight="false" outlineLevel="0" collapsed="false">
      <c r="A112" s="11"/>
      <c r="B112" s="11"/>
      <c r="C112" s="12"/>
      <c r="D112" s="12"/>
      <c r="E112" s="11"/>
      <c r="F112" s="11"/>
      <c r="H112" s="14" t="str">
        <f aca="false">IF(C112="Attending",COUNTIF($C$14:C112,"Attending"),"")</f>
        <v/>
      </c>
    </row>
    <row r="113" customFormat="false" ht="15" hidden="false" customHeight="false" outlineLevel="0" collapsed="false">
      <c r="A113" s="11"/>
      <c r="B113" s="11"/>
      <c r="C113" s="12"/>
      <c r="D113" s="12"/>
      <c r="E113" s="11"/>
      <c r="F113" s="11"/>
      <c r="H113" s="14" t="str">
        <f aca="false">IF(C113="Attending",COUNTIF($C$14:C113,"Attending"),"")</f>
        <v/>
      </c>
    </row>
    <row r="115" customFormat="false" ht="15" hidden="false" customHeight="false" outlineLevel="0" collapsed="false">
      <c r="A115" s="10" t="s">
        <v>13</v>
      </c>
      <c r="B115" s="10"/>
      <c r="C115" s="10"/>
      <c r="D115" s="10"/>
      <c r="E115" s="10"/>
      <c r="F115" s="10"/>
    </row>
  </sheetData>
  <mergeCells count="6">
    <mergeCell ref="A1:F1"/>
    <mergeCell ref="A2:F2"/>
    <mergeCell ref="A4:F4"/>
    <mergeCell ref="A5:F5"/>
    <mergeCell ref="A7:F7"/>
    <mergeCell ref="A115:F115"/>
  </mergeCells>
  <dataValidations count="1">
    <dataValidation allowBlank="true" errorStyle="stop" operator="between" showDropDown="false" showErrorMessage="false" showInputMessage="false" sqref="C14:C113" type="list">
      <formula1>"Attending,Not Attending,No Response"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E1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8"/>
    <col collapsed="false" customWidth="true" hidden="false" outlineLevel="0" max="5" min="3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24" hidden="false" customHeight="true" outlineLevel="0" collapsed="false">
      <c r="A4" s="3" t="s">
        <v>37</v>
      </c>
      <c r="B4" s="3"/>
      <c r="C4" s="3"/>
      <c r="D4" s="3"/>
      <c r="E4" s="3"/>
    </row>
    <row r="5" customFormat="false" ht="15" hidden="false" customHeight="false" outlineLevel="0" collapsed="false">
      <c r="A5" s="2" t="s">
        <v>38</v>
      </c>
      <c r="B5" s="2"/>
      <c r="C5" s="2"/>
      <c r="D5" s="2"/>
      <c r="E5" s="2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</row>
    <row r="9" customFormat="false" ht="15" hidden="false" customHeight="false" outlineLevel="0" collapsed="false">
      <c r="A9" s="15" t="s">
        <v>39</v>
      </c>
      <c r="B9" s="15"/>
      <c r="C9" s="15"/>
      <c r="D9" s="15"/>
      <c r="E9" s="15"/>
    </row>
    <row r="10" customFormat="false" ht="23.85" hidden="false" customHeight="false" outlineLevel="0" collapsed="false">
      <c r="A10" s="7" t="s">
        <v>11</v>
      </c>
      <c r="B10" s="7" t="s">
        <v>40</v>
      </c>
      <c r="C10" s="7" t="s">
        <v>41</v>
      </c>
      <c r="D10" s="7" t="s">
        <v>42</v>
      </c>
      <c r="E10" s="7" t="s">
        <v>43</v>
      </c>
    </row>
    <row r="11" customFormat="false" ht="15" hidden="false" customHeight="false" outlineLevel="0" collapsed="false">
      <c r="A11" s="16" t="n">
        <v>1</v>
      </c>
      <c r="B11" s="11"/>
      <c r="C11" s="12"/>
      <c r="D11" s="17" t="n">
        <f aca="false">COUNTIF($B$29:$B$129,A11)</f>
        <v>0</v>
      </c>
      <c r="E11" s="17" t="str">
        <f aca="false">IF(C11="","",C11-D11)</f>
        <v/>
      </c>
    </row>
    <row r="12" customFormat="false" ht="15" hidden="false" customHeight="false" outlineLevel="0" collapsed="false">
      <c r="A12" s="16" t="n">
        <v>2</v>
      </c>
      <c r="B12" s="11"/>
      <c r="C12" s="12"/>
      <c r="D12" s="17" t="n">
        <f aca="false">COUNTIF($B$29:$B$129,A12)</f>
        <v>0</v>
      </c>
      <c r="E12" s="17" t="str">
        <f aca="false">IF(C12="","",C12-D12)</f>
        <v/>
      </c>
    </row>
    <row r="13" customFormat="false" ht="15" hidden="false" customHeight="false" outlineLevel="0" collapsed="false">
      <c r="A13" s="16" t="n">
        <v>3</v>
      </c>
      <c r="B13" s="11"/>
      <c r="C13" s="12"/>
      <c r="D13" s="17" t="n">
        <f aca="false">COUNTIF($B$29:$B$129,A13)</f>
        <v>0</v>
      </c>
      <c r="E13" s="17" t="str">
        <f aca="false">IF(C13="","",C13-D13)</f>
        <v/>
      </c>
    </row>
    <row r="14" customFormat="false" ht="15" hidden="false" customHeight="false" outlineLevel="0" collapsed="false">
      <c r="A14" s="16" t="n">
        <v>4</v>
      </c>
      <c r="B14" s="11"/>
      <c r="C14" s="12"/>
      <c r="D14" s="17" t="n">
        <f aca="false">COUNTIF($B$29:$B$129,A14)</f>
        <v>0</v>
      </c>
      <c r="E14" s="17" t="str">
        <f aca="false">IF(C14="","",C14-D14)</f>
        <v/>
      </c>
    </row>
    <row r="15" customFormat="false" ht="15" hidden="false" customHeight="false" outlineLevel="0" collapsed="false">
      <c r="A15" s="16" t="n">
        <v>5</v>
      </c>
      <c r="B15" s="11"/>
      <c r="C15" s="12"/>
      <c r="D15" s="17" t="n">
        <f aca="false">COUNTIF($B$29:$B$129,A15)</f>
        <v>0</v>
      </c>
      <c r="E15" s="17" t="str">
        <f aca="false">IF(C15="","",C15-D15)</f>
        <v/>
      </c>
    </row>
    <row r="16" customFormat="false" ht="15" hidden="false" customHeight="false" outlineLevel="0" collapsed="false">
      <c r="A16" s="16" t="n">
        <v>6</v>
      </c>
      <c r="B16" s="11"/>
      <c r="C16" s="12"/>
      <c r="D16" s="17" t="n">
        <f aca="false">COUNTIF($B$29:$B$129,A16)</f>
        <v>0</v>
      </c>
      <c r="E16" s="17" t="str">
        <f aca="false">IF(C16="","",C16-D16)</f>
        <v/>
      </c>
    </row>
    <row r="17" customFormat="false" ht="15" hidden="false" customHeight="false" outlineLevel="0" collapsed="false">
      <c r="A17" s="16" t="n">
        <v>7</v>
      </c>
      <c r="B17" s="11"/>
      <c r="C17" s="12"/>
      <c r="D17" s="17" t="n">
        <f aca="false">COUNTIF($B$29:$B$129,A17)</f>
        <v>0</v>
      </c>
      <c r="E17" s="17" t="str">
        <f aca="false">IF(C17="","",C17-D17)</f>
        <v/>
      </c>
    </row>
    <row r="18" customFormat="false" ht="15" hidden="false" customHeight="false" outlineLevel="0" collapsed="false">
      <c r="A18" s="16" t="n">
        <v>8</v>
      </c>
      <c r="B18" s="11"/>
      <c r="C18" s="12"/>
      <c r="D18" s="17" t="n">
        <f aca="false">COUNTIF($B$29:$B$129,A18)</f>
        <v>0</v>
      </c>
      <c r="E18" s="17" t="str">
        <f aca="false">IF(C18="","",C18-D18)</f>
        <v/>
      </c>
    </row>
    <row r="19" customFormat="false" ht="15" hidden="false" customHeight="false" outlineLevel="0" collapsed="false">
      <c r="A19" s="16" t="n">
        <v>9</v>
      </c>
      <c r="B19" s="11"/>
      <c r="C19" s="12"/>
      <c r="D19" s="17" t="n">
        <f aca="false">COUNTIF($B$29:$B$129,A19)</f>
        <v>0</v>
      </c>
      <c r="E19" s="17" t="str">
        <f aca="false">IF(C19="","",C19-D19)</f>
        <v/>
      </c>
    </row>
    <row r="20" customFormat="false" ht="15" hidden="false" customHeight="false" outlineLevel="0" collapsed="false">
      <c r="A20" s="16" t="n">
        <v>10</v>
      </c>
      <c r="B20" s="11"/>
      <c r="C20" s="12"/>
      <c r="D20" s="17" t="n">
        <f aca="false">COUNTIF($B$29:$B$129,A20)</f>
        <v>0</v>
      </c>
      <c r="E20" s="17" t="str">
        <f aca="false">IF(C20="","",C20-D20)</f>
        <v/>
      </c>
    </row>
    <row r="21" customFormat="false" ht="15" hidden="false" customHeight="false" outlineLevel="0" collapsed="false">
      <c r="A21" s="16" t="n">
        <v>11</v>
      </c>
      <c r="B21" s="11"/>
      <c r="C21" s="12"/>
      <c r="D21" s="17" t="n">
        <f aca="false">COUNTIF($B$29:$B$129,A21)</f>
        <v>0</v>
      </c>
      <c r="E21" s="17" t="str">
        <f aca="false">IF(C21="","",C21-D21)</f>
        <v/>
      </c>
    </row>
    <row r="22" customFormat="false" ht="15" hidden="false" customHeight="false" outlineLevel="0" collapsed="false">
      <c r="A22" s="16" t="n">
        <v>12</v>
      </c>
      <c r="B22" s="11"/>
      <c r="C22" s="12"/>
      <c r="D22" s="17" t="n">
        <f aca="false">COUNTIF($B$29:$B$129,A22)</f>
        <v>0</v>
      </c>
      <c r="E22" s="17" t="str">
        <f aca="false">IF(C22="","",C22-D22)</f>
        <v/>
      </c>
    </row>
    <row r="23" customFormat="false" ht="15" hidden="false" customHeight="false" outlineLevel="0" collapsed="false">
      <c r="A23" s="16" t="n">
        <v>13</v>
      </c>
      <c r="B23" s="11"/>
      <c r="C23" s="12"/>
      <c r="D23" s="17" t="n">
        <f aca="false">COUNTIF($B$29:$B$129,A23)</f>
        <v>0</v>
      </c>
      <c r="E23" s="17" t="str">
        <f aca="false">IF(C23="","",C23-D23)</f>
        <v/>
      </c>
    </row>
    <row r="24" customFormat="false" ht="15" hidden="false" customHeight="false" outlineLevel="0" collapsed="false">
      <c r="A24" s="16" t="n">
        <v>14</v>
      </c>
      <c r="B24" s="11"/>
      <c r="C24" s="12"/>
      <c r="D24" s="17" t="n">
        <f aca="false">COUNTIF($B$29:$B$129,A24)</f>
        <v>0</v>
      </c>
      <c r="E24" s="17" t="str">
        <f aca="false">IF(C24="","",C24-D24)</f>
        <v/>
      </c>
    </row>
    <row r="25" customFormat="false" ht="15" hidden="false" customHeight="false" outlineLevel="0" collapsed="false">
      <c r="A25" s="16" t="n">
        <v>15</v>
      </c>
      <c r="B25" s="11"/>
      <c r="C25" s="12"/>
      <c r="D25" s="17" t="n">
        <f aca="false">COUNTIF($B$29:$B$129,A25)</f>
        <v>0</v>
      </c>
      <c r="E25" s="17" t="str">
        <f aca="false">IF(C25="","",C25-D25)</f>
        <v/>
      </c>
    </row>
    <row r="27" customFormat="false" ht="15" hidden="false" customHeight="false" outlineLevel="0" collapsed="false">
      <c r="A27" s="15" t="s">
        <v>44</v>
      </c>
      <c r="B27" s="15"/>
      <c r="C27" s="15"/>
      <c r="D27" s="15"/>
      <c r="E27" s="15"/>
    </row>
    <row r="28" customFormat="false" ht="15" hidden="false" customHeight="false" outlineLevel="0" collapsed="false">
      <c r="A28" s="7" t="s">
        <v>8</v>
      </c>
      <c r="B28" s="7" t="s">
        <v>11</v>
      </c>
      <c r="C28" s="7"/>
      <c r="D28" s="7"/>
      <c r="E28" s="7"/>
    </row>
    <row r="29" customFormat="false" ht="15" hidden="false" customHeight="false" outlineLevel="0" collapsed="false">
      <c r="A29" s="11"/>
      <c r="B29" s="12"/>
    </row>
    <row r="30" customFormat="false" ht="15" hidden="false" customHeight="false" outlineLevel="0" collapsed="false">
      <c r="A30" s="11"/>
      <c r="B30" s="12"/>
    </row>
    <row r="31" customFormat="false" ht="15" hidden="false" customHeight="false" outlineLevel="0" collapsed="false">
      <c r="A31" s="11"/>
      <c r="B31" s="12"/>
    </row>
    <row r="32" customFormat="false" ht="15" hidden="false" customHeight="false" outlineLevel="0" collapsed="false">
      <c r="A32" s="11"/>
      <c r="B32" s="12"/>
    </row>
    <row r="33" customFormat="false" ht="15" hidden="false" customHeight="false" outlineLevel="0" collapsed="false">
      <c r="A33" s="11"/>
      <c r="B33" s="12"/>
    </row>
    <row r="34" customFormat="false" ht="15" hidden="false" customHeight="false" outlineLevel="0" collapsed="false">
      <c r="A34" s="11"/>
      <c r="B34" s="12"/>
    </row>
    <row r="35" customFormat="false" ht="15" hidden="false" customHeight="false" outlineLevel="0" collapsed="false">
      <c r="A35" s="11"/>
      <c r="B35" s="12"/>
    </row>
    <row r="36" customFormat="false" ht="15" hidden="false" customHeight="false" outlineLevel="0" collapsed="false">
      <c r="A36" s="11"/>
      <c r="B36" s="12"/>
    </row>
    <row r="37" customFormat="false" ht="15" hidden="false" customHeight="false" outlineLevel="0" collapsed="false">
      <c r="A37" s="11"/>
      <c r="B37" s="12"/>
    </row>
    <row r="38" customFormat="false" ht="15" hidden="false" customHeight="false" outlineLevel="0" collapsed="false">
      <c r="A38" s="11"/>
      <c r="B38" s="12"/>
    </row>
    <row r="39" customFormat="false" ht="15" hidden="false" customHeight="false" outlineLevel="0" collapsed="false">
      <c r="A39" s="11"/>
      <c r="B39" s="12"/>
    </row>
    <row r="40" customFormat="false" ht="15" hidden="false" customHeight="false" outlineLevel="0" collapsed="false">
      <c r="A40" s="11"/>
      <c r="B40" s="12"/>
    </row>
    <row r="41" customFormat="false" ht="15" hidden="false" customHeight="false" outlineLevel="0" collapsed="false">
      <c r="A41" s="11"/>
      <c r="B41" s="12"/>
    </row>
    <row r="42" customFormat="false" ht="15" hidden="false" customHeight="false" outlineLevel="0" collapsed="false">
      <c r="A42" s="11"/>
      <c r="B42" s="12"/>
    </row>
    <row r="43" customFormat="false" ht="15" hidden="false" customHeight="false" outlineLevel="0" collapsed="false">
      <c r="A43" s="11"/>
      <c r="B43" s="12"/>
    </row>
    <row r="44" customFormat="false" ht="15" hidden="false" customHeight="false" outlineLevel="0" collapsed="false">
      <c r="A44" s="11"/>
      <c r="B44" s="12"/>
    </row>
    <row r="45" customFormat="false" ht="15" hidden="false" customHeight="false" outlineLevel="0" collapsed="false">
      <c r="A45" s="11"/>
      <c r="B45" s="12"/>
    </row>
    <row r="46" customFormat="false" ht="15" hidden="false" customHeight="false" outlineLevel="0" collapsed="false">
      <c r="A46" s="11"/>
      <c r="B46" s="12"/>
    </row>
    <row r="47" customFormat="false" ht="15" hidden="false" customHeight="false" outlineLevel="0" collapsed="false">
      <c r="A47" s="11"/>
      <c r="B47" s="12"/>
    </row>
    <row r="48" customFormat="false" ht="15" hidden="false" customHeight="false" outlineLevel="0" collapsed="false">
      <c r="A48" s="11"/>
      <c r="B48" s="12"/>
    </row>
    <row r="49" customFormat="false" ht="15" hidden="false" customHeight="false" outlineLevel="0" collapsed="false">
      <c r="A49" s="11"/>
      <c r="B49" s="12"/>
    </row>
    <row r="50" customFormat="false" ht="15" hidden="false" customHeight="false" outlineLevel="0" collapsed="false">
      <c r="A50" s="11"/>
      <c r="B50" s="12"/>
    </row>
    <row r="51" customFormat="false" ht="15" hidden="false" customHeight="false" outlineLevel="0" collapsed="false">
      <c r="A51" s="11"/>
      <c r="B51" s="12"/>
    </row>
    <row r="52" customFormat="false" ht="15" hidden="false" customHeight="false" outlineLevel="0" collapsed="false">
      <c r="A52" s="11"/>
      <c r="B52" s="12"/>
    </row>
    <row r="53" customFormat="false" ht="15" hidden="false" customHeight="false" outlineLevel="0" collapsed="false">
      <c r="A53" s="11"/>
      <c r="B53" s="12"/>
    </row>
    <row r="54" customFormat="false" ht="15" hidden="false" customHeight="false" outlineLevel="0" collapsed="false">
      <c r="A54" s="11"/>
      <c r="B54" s="12"/>
    </row>
    <row r="55" customFormat="false" ht="15" hidden="false" customHeight="false" outlineLevel="0" collapsed="false">
      <c r="A55" s="11"/>
      <c r="B55" s="12"/>
    </row>
    <row r="56" customFormat="false" ht="15" hidden="false" customHeight="false" outlineLevel="0" collapsed="false">
      <c r="A56" s="11"/>
      <c r="B56" s="12"/>
    </row>
    <row r="57" customFormat="false" ht="15" hidden="false" customHeight="false" outlineLevel="0" collapsed="false">
      <c r="A57" s="11"/>
      <c r="B57" s="12"/>
    </row>
    <row r="58" customFormat="false" ht="15" hidden="false" customHeight="false" outlineLevel="0" collapsed="false">
      <c r="A58" s="11"/>
      <c r="B58" s="12"/>
    </row>
    <row r="59" customFormat="false" ht="15" hidden="false" customHeight="false" outlineLevel="0" collapsed="false">
      <c r="A59" s="11"/>
      <c r="B59" s="12"/>
    </row>
    <row r="60" customFormat="false" ht="15" hidden="false" customHeight="false" outlineLevel="0" collapsed="false">
      <c r="A60" s="11"/>
      <c r="B60" s="12"/>
    </row>
    <row r="61" customFormat="false" ht="15" hidden="false" customHeight="false" outlineLevel="0" collapsed="false">
      <c r="A61" s="11"/>
      <c r="B61" s="12"/>
    </row>
    <row r="62" customFormat="false" ht="15" hidden="false" customHeight="false" outlineLevel="0" collapsed="false">
      <c r="A62" s="11"/>
      <c r="B62" s="12"/>
    </row>
    <row r="63" customFormat="false" ht="15" hidden="false" customHeight="false" outlineLevel="0" collapsed="false">
      <c r="A63" s="11"/>
      <c r="B63" s="12"/>
    </row>
    <row r="64" customFormat="false" ht="15" hidden="false" customHeight="false" outlineLevel="0" collapsed="false">
      <c r="A64" s="11"/>
      <c r="B64" s="12"/>
    </row>
    <row r="65" customFormat="false" ht="15" hidden="false" customHeight="false" outlineLevel="0" collapsed="false">
      <c r="A65" s="11"/>
      <c r="B65" s="12"/>
    </row>
    <row r="66" customFormat="false" ht="15" hidden="false" customHeight="false" outlineLevel="0" collapsed="false">
      <c r="A66" s="11"/>
      <c r="B66" s="12"/>
    </row>
    <row r="67" customFormat="false" ht="15" hidden="false" customHeight="false" outlineLevel="0" collapsed="false">
      <c r="A67" s="11"/>
      <c r="B67" s="12"/>
    </row>
    <row r="68" customFormat="false" ht="15" hidden="false" customHeight="false" outlineLevel="0" collapsed="false">
      <c r="A68" s="11"/>
      <c r="B68" s="12"/>
    </row>
    <row r="69" customFormat="false" ht="15" hidden="false" customHeight="false" outlineLevel="0" collapsed="false">
      <c r="A69" s="11"/>
      <c r="B69" s="12"/>
    </row>
    <row r="70" customFormat="false" ht="15" hidden="false" customHeight="false" outlineLevel="0" collapsed="false">
      <c r="A70" s="11"/>
      <c r="B70" s="12"/>
    </row>
    <row r="71" customFormat="false" ht="15" hidden="false" customHeight="false" outlineLevel="0" collapsed="false">
      <c r="A71" s="11"/>
      <c r="B71" s="12"/>
    </row>
    <row r="72" customFormat="false" ht="15" hidden="false" customHeight="false" outlineLevel="0" collapsed="false">
      <c r="A72" s="11"/>
      <c r="B72" s="12"/>
    </row>
    <row r="73" customFormat="false" ht="15" hidden="false" customHeight="false" outlineLevel="0" collapsed="false">
      <c r="A73" s="11"/>
      <c r="B73" s="12"/>
    </row>
    <row r="74" customFormat="false" ht="15" hidden="false" customHeight="false" outlineLevel="0" collapsed="false">
      <c r="A74" s="11"/>
      <c r="B74" s="12"/>
    </row>
    <row r="75" customFormat="false" ht="15" hidden="false" customHeight="false" outlineLevel="0" collapsed="false">
      <c r="A75" s="11"/>
      <c r="B75" s="12"/>
    </row>
    <row r="76" customFormat="false" ht="15" hidden="false" customHeight="false" outlineLevel="0" collapsed="false">
      <c r="A76" s="11"/>
      <c r="B76" s="12"/>
    </row>
    <row r="77" customFormat="false" ht="15" hidden="false" customHeight="false" outlineLevel="0" collapsed="false">
      <c r="A77" s="11"/>
      <c r="B77" s="12"/>
    </row>
    <row r="78" customFormat="false" ht="15" hidden="false" customHeight="false" outlineLevel="0" collapsed="false">
      <c r="A78" s="11"/>
      <c r="B78" s="12"/>
    </row>
    <row r="79" customFormat="false" ht="15" hidden="false" customHeight="false" outlineLevel="0" collapsed="false">
      <c r="A79" s="11"/>
      <c r="B79" s="12"/>
    </row>
    <row r="80" customFormat="false" ht="15" hidden="false" customHeight="false" outlineLevel="0" collapsed="false">
      <c r="A80" s="11"/>
      <c r="B80" s="12"/>
    </row>
    <row r="81" customFormat="false" ht="15" hidden="false" customHeight="false" outlineLevel="0" collapsed="false">
      <c r="A81" s="11"/>
      <c r="B81" s="12"/>
    </row>
    <row r="82" customFormat="false" ht="15" hidden="false" customHeight="false" outlineLevel="0" collapsed="false">
      <c r="A82" s="11"/>
      <c r="B82" s="12"/>
    </row>
    <row r="83" customFormat="false" ht="15" hidden="false" customHeight="false" outlineLevel="0" collapsed="false">
      <c r="A83" s="11"/>
      <c r="B83" s="12"/>
    </row>
    <row r="84" customFormat="false" ht="15" hidden="false" customHeight="false" outlineLevel="0" collapsed="false">
      <c r="A84" s="11"/>
      <c r="B84" s="12"/>
    </row>
    <row r="85" customFormat="false" ht="15" hidden="false" customHeight="false" outlineLevel="0" collapsed="false">
      <c r="A85" s="11"/>
      <c r="B85" s="12"/>
    </row>
    <row r="86" customFormat="false" ht="15" hidden="false" customHeight="false" outlineLevel="0" collapsed="false">
      <c r="A86" s="11"/>
      <c r="B86" s="12"/>
    </row>
    <row r="87" customFormat="false" ht="15" hidden="false" customHeight="false" outlineLevel="0" collapsed="false">
      <c r="A87" s="11"/>
      <c r="B87" s="12"/>
    </row>
    <row r="88" customFormat="false" ht="15" hidden="false" customHeight="false" outlineLevel="0" collapsed="false">
      <c r="A88" s="11"/>
      <c r="B88" s="12"/>
    </row>
    <row r="89" customFormat="false" ht="15" hidden="false" customHeight="false" outlineLevel="0" collapsed="false">
      <c r="A89" s="11"/>
      <c r="B89" s="12"/>
    </row>
    <row r="90" customFormat="false" ht="15" hidden="false" customHeight="false" outlineLevel="0" collapsed="false">
      <c r="A90" s="11"/>
      <c r="B90" s="12"/>
    </row>
    <row r="91" customFormat="false" ht="15" hidden="false" customHeight="false" outlineLevel="0" collapsed="false">
      <c r="A91" s="11"/>
      <c r="B91" s="12"/>
    </row>
    <row r="92" customFormat="false" ht="15" hidden="false" customHeight="false" outlineLevel="0" collapsed="false">
      <c r="A92" s="11"/>
      <c r="B92" s="12"/>
    </row>
    <row r="93" customFormat="false" ht="15" hidden="false" customHeight="false" outlineLevel="0" collapsed="false">
      <c r="A93" s="11"/>
      <c r="B93" s="12"/>
    </row>
    <row r="94" customFormat="false" ht="15" hidden="false" customHeight="false" outlineLevel="0" collapsed="false">
      <c r="A94" s="11"/>
      <c r="B94" s="12"/>
    </row>
    <row r="95" customFormat="false" ht="15" hidden="false" customHeight="false" outlineLevel="0" collapsed="false">
      <c r="A95" s="11"/>
      <c r="B95" s="12"/>
    </row>
    <row r="96" customFormat="false" ht="15" hidden="false" customHeight="false" outlineLevel="0" collapsed="false">
      <c r="A96" s="11"/>
      <c r="B96" s="12"/>
    </row>
    <row r="97" customFormat="false" ht="15" hidden="false" customHeight="false" outlineLevel="0" collapsed="false">
      <c r="A97" s="11"/>
      <c r="B97" s="12"/>
    </row>
    <row r="98" customFormat="false" ht="15" hidden="false" customHeight="false" outlineLevel="0" collapsed="false">
      <c r="A98" s="11"/>
      <c r="B98" s="12"/>
    </row>
    <row r="99" customFormat="false" ht="15" hidden="false" customHeight="false" outlineLevel="0" collapsed="false">
      <c r="A99" s="11"/>
      <c r="B99" s="12"/>
    </row>
    <row r="100" customFormat="false" ht="15" hidden="false" customHeight="false" outlineLevel="0" collapsed="false">
      <c r="A100" s="11"/>
      <c r="B100" s="12"/>
    </row>
    <row r="101" customFormat="false" ht="15" hidden="false" customHeight="false" outlineLevel="0" collapsed="false">
      <c r="A101" s="11"/>
      <c r="B101" s="12"/>
    </row>
    <row r="102" customFormat="false" ht="15" hidden="false" customHeight="false" outlineLevel="0" collapsed="false">
      <c r="A102" s="11"/>
      <c r="B102" s="12"/>
    </row>
    <row r="103" customFormat="false" ht="15" hidden="false" customHeight="false" outlineLevel="0" collapsed="false">
      <c r="A103" s="11"/>
      <c r="B103" s="12"/>
    </row>
    <row r="104" customFormat="false" ht="15" hidden="false" customHeight="false" outlineLevel="0" collapsed="false">
      <c r="A104" s="11"/>
      <c r="B104" s="12"/>
    </row>
    <row r="105" customFormat="false" ht="15" hidden="false" customHeight="false" outlineLevel="0" collapsed="false">
      <c r="A105" s="11"/>
      <c r="B105" s="12"/>
    </row>
    <row r="106" customFormat="false" ht="15" hidden="false" customHeight="false" outlineLevel="0" collapsed="false">
      <c r="A106" s="11"/>
      <c r="B106" s="12"/>
    </row>
    <row r="107" customFormat="false" ht="15" hidden="false" customHeight="false" outlineLevel="0" collapsed="false">
      <c r="A107" s="11"/>
      <c r="B107" s="12"/>
    </row>
    <row r="108" customFormat="false" ht="15" hidden="false" customHeight="false" outlineLevel="0" collapsed="false">
      <c r="A108" s="11"/>
      <c r="B108" s="12"/>
    </row>
    <row r="109" customFormat="false" ht="15" hidden="false" customHeight="false" outlineLevel="0" collapsed="false">
      <c r="A109" s="11"/>
      <c r="B109" s="12"/>
    </row>
    <row r="110" customFormat="false" ht="15" hidden="false" customHeight="false" outlineLevel="0" collapsed="false">
      <c r="A110" s="11"/>
      <c r="B110" s="12"/>
    </row>
    <row r="111" customFormat="false" ht="15" hidden="false" customHeight="false" outlineLevel="0" collapsed="false">
      <c r="A111" s="11"/>
      <c r="B111" s="12"/>
    </row>
    <row r="112" customFormat="false" ht="15" hidden="false" customHeight="false" outlineLevel="0" collapsed="false">
      <c r="A112" s="11"/>
      <c r="B112" s="12"/>
    </row>
    <row r="113" customFormat="false" ht="15" hidden="false" customHeight="false" outlineLevel="0" collapsed="false">
      <c r="A113" s="11"/>
      <c r="B113" s="12"/>
    </row>
    <row r="114" customFormat="false" ht="15" hidden="false" customHeight="false" outlineLevel="0" collapsed="false">
      <c r="A114" s="11"/>
      <c r="B114" s="12"/>
    </row>
    <row r="115" customFormat="false" ht="15" hidden="false" customHeight="false" outlineLevel="0" collapsed="false">
      <c r="A115" s="11"/>
      <c r="B115" s="12"/>
    </row>
    <row r="116" customFormat="false" ht="15" hidden="false" customHeight="false" outlineLevel="0" collapsed="false">
      <c r="A116" s="11"/>
      <c r="B116" s="12"/>
    </row>
    <row r="117" customFormat="false" ht="15" hidden="false" customHeight="false" outlineLevel="0" collapsed="false">
      <c r="A117" s="11"/>
      <c r="B117" s="12"/>
    </row>
    <row r="118" customFormat="false" ht="15" hidden="false" customHeight="false" outlineLevel="0" collapsed="false">
      <c r="A118" s="11"/>
      <c r="B118" s="12"/>
    </row>
    <row r="119" customFormat="false" ht="15" hidden="false" customHeight="false" outlineLevel="0" collapsed="false">
      <c r="A119" s="11"/>
      <c r="B119" s="12"/>
    </row>
    <row r="120" customFormat="false" ht="15" hidden="false" customHeight="false" outlineLevel="0" collapsed="false">
      <c r="A120" s="11"/>
      <c r="B120" s="12"/>
    </row>
    <row r="121" customFormat="false" ht="15" hidden="false" customHeight="false" outlineLevel="0" collapsed="false">
      <c r="A121" s="11"/>
      <c r="B121" s="12"/>
    </row>
    <row r="122" customFormat="false" ht="15" hidden="false" customHeight="false" outlineLevel="0" collapsed="false">
      <c r="A122" s="11"/>
      <c r="B122" s="12"/>
    </row>
    <row r="123" customFormat="false" ht="15" hidden="false" customHeight="false" outlineLevel="0" collapsed="false">
      <c r="A123" s="11"/>
      <c r="B123" s="12"/>
    </row>
    <row r="124" customFormat="false" ht="15" hidden="false" customHeight="false" outlineLevel="0" collapsed="false">
      <c r="A124" s="11"/>
      <c r="B124" s="12"/>
    </row>
    <row r="125" customFormat="false" ht="15" hidden="false" customHeight="false" outlineLevel="0" collapsed="false">
      <c r="A125" s="11"/>
      <c r="B125" s="12"/>
    </row>
    <row r="126" customFormat="false" ht="15" hidden="false" customHeight="false" outlineLevel="0" collapsed="false">
      <c r="A126" s="11"/>
      <c r="B126" s="12"/>
    </row>
    <row r="127" customFormat="false" ht="15" hidden="false" customHeight="false" outlineLevel="0" collapsed="false">
      <c r="A127" s="11"/>
      <c r="B127" s="12"/>
    </row>
    <row r="128" customFormat="false" ht="15" hidden="false" customHeight="false" outlineLevel="0" collapsed="false">
      <c r="A128" s="11"/>
      <c r="B128" s="12"/>
    </row>
    <row r="129" customFormat="false" ht="15" hidden="false" customHeight="false" outlineLevel="0" collapsed="false">
      <c r="A129" s="11"/>
      <c r="B129" s="12"/>
    </row>
    <row r="131" customFormat="false" ht="15" hidden="false" customHeight="false" outlineLevel="0" collapsed="false">
      <c r="A131" s="10" t="s">
        <v>13</v>
      </c>
      <c r="B131" s="10"/>
      <c r="C131" s="10"/>
      <c r="D131" s="10"/>
      <c r="E131" s="10"/>
    </row>
  </sheetData>
  <mergeCells count="8">
    <mergeCell ref="A1:E1"/>
    <mergeCell ref="A2:E2"/>
    <mergeCell ref="A4:E4"/>
    <mergeCell ref="A5:E5"/>
    <mergeCell ref="A7:E7"/>
    <mergeCell ref="A9:E9"/>
    <mergeCell ref="A27:E27"/>
    <mergeCell ref="A131:E1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D1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6"/>
    <col collapsed="false" customWidth="true" hidden="false" outlineLevel="0" max="3" min="3" style="0" width="30"/>
    <col collapsed="false" customWidth="true" hidden="false" outlineLevel="0" max="4" min="4" style="0" width="4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4" customFormat="false" ht="24" hidden="false" customHeight="true" outlineLevel="0" collapsed="false">
      <c r="A4" s="3" t="s">
        <v>45</v>
      </c>
      <c r="B4" s="3"/>
      <c r="C4" s="3"/>
      <c r="D4" s="3"/>
    </row>
    <row r="5" customFormat="false" ht="15" hidden="false" customHeight="false" outlineLevel="0" collapsed="false">
      <c r="A5" s="2" t="s">
        <v>46</v>
      </c>
      <c r="B5" s="2"/>
      <c r="C5" s="2"/>
      <c r="D5" s="2"/>
    </row>
    <row r="7" customFormat="false" ht="22.35" hidden="false" customHeight="true" outlineLevel="0" collapsed="false">
      <c r="A7" s="4" t="s">
        <v>4</v>
      </c>
      <c r="B7" s="4"/>
      <c r="C7" s="4"/>
      <c r="D7" s="4"/>
    </row>
    <row r="9" customFormat="false" ht="15" hidden="false" customHeight="false" outlineLevel="0" collapsed="false">
      <c r="A9" s="5" t="s">
        <v>47</v>
      </c>
      <c r="B9" s="6" t="n">
        <f aca="false">COUNTA(A18:A117)</f>
        <v>0</v>
      </c>
    </row>
    <row r="10" customFormat="false" ht="15" hidden="false" customHeight="false" outlineLevel="0" collapsed="false">
      <c r="A10" s="18" t="s">
        <v>48</v>
      </c>
      <c r="B10" s="18"/>
      <c r="C10" s="18"/>
      <c r="D10" s="18"/>
    </row>
    <row r="11" customFormat="false" ht="15" hidden="false" customHeight="false" outlineLevel="0" collapsed="false">
      <c r="A11" s="19" t="s">
        <v>49</v>
      </c>
      <c r="B11" s="19" t="s">
        <v>50</v>
      </c>
      <c r="C11" s="19" t="s">
        <v>51</v>
      </c>
    </row>
    <row r="12" customFormat="false" ht="16.15" hidden="false" customHeight="false" outlineLevel="0" collapsed="false">
      <c r="A12" s="20" t="n">
        <f aca="false">COUNTIF($B$18:$B$117,"Chicken")</f>
        <v>0</v>
      </c>
      <c r="B12" s="20" t="n">
        <f aca="false">COUNTIF($B$18:$B$117,"Beef")</f>
        <v>0</v>
      </c>
      <c r="C12" s="20" t="n">
        <f aca="false">COUNTIF($B$18:$B$117,"Fish")</f>
        <v>0</v>
      </c>
    </row>
    <row r="13" customFormat="false" ht="15" hidden="false" customHeight="false" outlineLevel="0" collapsed="false">
      <c r="A13" s="19" t="s">
        <v>52</v>
      </c>
      <c r="B13" s="19" t="s">
        <v>53</v>
      </c>
      <c r="C13" s="19" t="s">
        <v>54</v>
      </c>
    </row>
    <row r="14" customFormat="false" ht="16.15" hidden="false" customHeight="false" outlineLevel="0" collapsed="false">
      <c r="A14" s="20" t="n">
        <f aca="false">COUNTIF($B$18:$B$117,"Vegetarian")</f>
        <v>0</v>
      </c>
      <c r="B14" s="20" t="n">
        <f aca="false">COUNTIF($B$18:$B$117,"Vegan")</f>
        <v>0</v>
      </c>
      <c r="C14" s="20" t="n">
        <f aca="false">COUNTIF($B$18:$B$117,"Kids Meal")</f>
        <v>0</v>
      </c>
    </row>
    <row r="17" customFormat="false" ht="15" hidden="false" customHeight="false" outlineLevel="0" collapsed="false">
      <c r="A17" s="7" t="s">
        <v>8</v>
      </c>
      <c r="B17" s="7" t="s">
        <v>12</v>
      </c>
      <c r="C17" s="7" t="s">
        <v>55</v>
      </c>
      <c r="D17" s="7"/>
    </row>
    <row r="18" customFormat="false" ht="15" hidden="false" customHeight="false" outlineLevel="0" collapsed="false">
      <c r="A18" s="11"/>
      <c r="B18" s="12"/>
      <c r="C18" s="11"/>
    </row>
    <row r="19" customFormat="false" ht="15" hidden="false" customHeight="false" outlineLevel="0" collapsed="false">
      <c r="A19" s="11"/>
      <c r="B19" s="12"/>
      <c r="C19" s="11"/>
    </row>
    <row r="20" customFormat="false" ht="15" hidden="false" customHeight="false" outlineLevel="0" collapsed="false">
      <c r="A20" s="11"/>
      <c r="B20" s="12"/>
      <c r="C20" s="11"/>
    </row>
    <row r="21" customFormat="false" ht="15" hidden="false" customHeight="false" outlineLevel="0" collapsed="false">
      <c r="A21" s="11"/>
      <c r="B21" s="12"/>
      <c r="C21" s="11"/>
    </row>
    <row r="22" customFormat="false" ht="15" hidden="false" customHeight="false" outlineLevel="0" collapsed="false">
      <c r="A22" s="11"/>
      <c r="B22" s="12"/>
      <c r="C22" s="11"/>
    </row>
    <row r="23" customFormat="false" ht="15" hidden="false" customHeight="false" outlineLevel="0" collapsed="false">
      <c r="A23" s="11"/>
      <c r="B23" s="12"/>
      <c r="C23" s="11"/>
    </row>
    <row r="24" customFormat="false" ht="15" hidden="false" customHeight="false" outlineLevel="0" collapsed="false">
      <c r="A24" s="11"/>
      <c r="B24" s="12"/>
      <c r="C24" s="11"/>
    </row>
    <row r="25" customFormat="false" ht="15" hidden="false" customHeight="false" outlineLevel="0" collapsed="false">
      <c r="A25" s="11"/>
      <c r="B25" s="12"/>
      <c r="C25" s="11"/>
    </row>
    <row r="26" customFormat="false" ht="15" hidden="false" customHeight="false" outlineLevel="0" collapsed="false">
      <c r="A26" s="11"/>
      <c r="B26" s="12"/>
      <c r="C26" s="11"/>
    </row>
    <row r="27" customFormat="false" ht="15" hidden="false" customHeight="false" outlineLevel="0" collapsed="false">
      <c r="A27" s="11"/>
      <c r="B27" s="12"/>
      <c r="C27" s="11"/>
    </row>
    <row r="28" customFormat="false" ht="15" hidden="false" customHeight="false" outlineLevel="0" collapsed="false">
      <c r="A28" s="11"/>
      <c r="B28" s="12"/>
      <c r="C28" s="11"/>
    </row>
    <row r="29" customFormat="false" ht="15" hidden="false" customHeight="false" outlineLevel="0" collapsed="false">
      <c r="A29" s="11"/>
      <c r="B29" s="12"/>
      <c r="C29" s="11"/>
    </row>
    <row r="30" customFormat="false" ht="15" hidden="false" customHeight="false" outlineLevel="0" collapsed="false">
      <c r="A30" s="11"/>
      <c r="B30" s="12"/>
      <c r="C30" s="11"/>
    </row>
    <row r="31" customFormat="false" ht="15" hidden="false" customHeight="false" outlineLevel="0" collapsed="false">
      <c r="A31" s="11"/>
      <c r="B31" s="12"/>
      <c r="C31" s="11"/>
    </row>
    <row r="32" customFormat="false" ht="15" hidden="false" customHeight="false" outlineLevel="0" collapsed="false">
      <c r="A32" s="11"/>
      <c r="B32" s="12"/>
      <c r="C32" s="11"/>
    </row>
    <row r="33" customFormat="false" ht="15" hidden="false" customHeight="false" outlineLevel="0" collapsed="false">
      <c r="A33" s="11"/>
      <c r="B33" s="12"/>
      <c r="C33" s="11"/>
    </row>
    <row r="34" customFormat="false" ht="15" hidden="false" customHeight="false" outlineLevel="0" collapsed="false">
      <c r="A34" s="11"/>
      <c r="B34" s="12"/>
      <c r="C34" s="11"/>
    </row>
    <row r="35" customFormat="false" ht="15" hidden="false" customHeight="false" outlineLevel="0" collapsed="false">
      <c r="A35" s="11"/>
      <c r="B35" s="12"/>
      <c r="C35" s="11"/>
    </row>
    <row r="36" customFormat="false" ht="15" hidden="false" customHeight="false" outlineLevel="0" collapsed="false">
      <c r="A36" s="11"/>
      <c r="B36" s="12"/>
      <c r="C36" s="11"/>
    </row>
    <row r="37" customFormat="false" ht="15" hidden="false" customHeight="false" outlineLevel="0" collapsed="false">
      <c r="A37" s="11"/>
      <c r="B37" s="12"/>
      <c r="C37" s="11"/>
    </row>
    <row r="38" customFormat="false" ht="15" hidden="false" customHeight="false" outlineLevel="0" collapsed="false">
      <c r="A38" s="11"/>
      <c r="B38" s="12"/>
      <c r="C38" s="11"/>
    </row>
    <row r="39" customFormat="false" ht="15" hidden="false" customHeight="false" outlineLevel="0" collapsed="false">
      <c r="A39" s="11"/>
      <c r="B39" s="12"/>
      <c r="C39" s="11"/>
    </row>
    <row r="40" customFormat="false" ht="15" hidden="false" customHeight="false" outlineLevel="0" collapsed="false">
      <c r="A40" s="11"/>
      <c r="B40" s="12"/>
      <c r="C40" s="11"/>
    </row>
    <row r="41" customFormat="false" ht="15" hidden="false" customHeight="false" outlineLevel="0" collapsed="false">
      <c r="A41" s="11"/>
      <c r="B41" s="12"/>
      <c r="C41" s="11"/>
    </row>
    <row r="42" customFormat="false" ht="15" hidden="false" customHeight="false" outlineLevel="0" collapsed="false">
      <c r="A42" s="11"/>
      <c r="B42" s="12"/>
      <c r="C42" s="11"/>
    </row>
    <row r="43" customFormat="false" ht="15" hidden="false" customHeight="false" outlineLevel="0" collapsed="false">
      <c r="A43" s="11"/>
      <c r="B43" s="12"/>
      <c r="C43" s="11"/>
    </row>
    <row r="44" customFormat="false" ht="15" hidden="false" customHeight="false" outlineLevel="0" collapsed="false">
      <c r="A44" s="11"/>
      <c r="B44" s="12"/>
      <c r="C44" s="11"/>
    </row>
    <row r="45" customFormat="false" ht="15" hidden="false" customHeight="false" outlineLevel="0" collapsed="false">
      <c r="A45" s="11"/>
      <c r="B45" s="12"/>
      <c r="C45" s="11"/>
    </row>
    <row r="46" customFormat="false" ht="15" hidden="false" customHeight="false" outlineLevel="0" collapsed="false">
      <c r="A46" s="11"/>
      <c r="B46" s="12"/>
      <c r="C46" s="11"/>
    </row>
    <row r="47" customFormat="false" ht="15" hidden="false" customHeight="false" outlineLevel="0" collapsed="false">
      <c r="A47" s="11"/>
      <c r="B47" s="12"/>
      <c r="C47" s="11"/>
    </row>
    <row r="48" customFormat="false" ht="15" hidden="false" customHeight="false" outlineLevel="0" collapsed="false">
      <c r="A48" s="11"/>
      <c r="B48" s="12"/>
      <c r="C48" s="11"/>
    </row>
    <row r="49" customFormat="false" ht="15" hidden="false" customHeight="false" outlineLevel="0" collapsed="false">
      <c r="A49" s="11"/>
      <c r="B49" s="12"/>
      <c r="C49" s="11"/>
    </row>
    <row r="50" customFormat="false" ht="15" hidden="false" customHeight="false" outlineLevel="0" collapsed="false">
      <c r="A50" s="11"/>
      <c r="B50" s="12"/>
      <c r="C50" s="11"/>
    </row>
    <row r="51" customFormat="false" ht="15" hidden="false" customHeight="false" outlineLevel="0" collapsed="false">
      <c r="A51" s="11"/>
      <c r="B51" s="12"/>
      <c r="C51" s="11"/>
    </row>
    <row r="52" customFormat="false" ht="15" hidden="false" customHeight="false" outlineLevel="0" collapsed="false">
      <c r="A52" s="11"/>
      <c r="B52" s="12"/>
      <c r="C52" s="11"/>
    </row>
    <row r="53" customFormat="false" ht="15" hidden="false" customHeight="false" outlineLevel="0" collapsed="false">
      <c r="A53" s="11"/>
      <c r="B53" s="12"/>
      <c r="C53" s="11"/>
    </row>
    <row r="54" customFormat="false" ht="15" hidden="false" customHeight="false" outlineLevel="0" collapsed="false">
      <c r="A54" s="11"/>
      <c r="B54" s="12"/>
      <c r="C54" s="11"/>
    </row>
    <row r="55" customFormat="false" ht="15" hidden="false" customHeight="false" outlineLevel="0" collapsed="false">
      <c r="A55" s="11"/>
      <c r="B55" s="12"/>
      <c r="C55" s="11"/>
    </row>
    <row r="56" customFormat="false" ht="15" hidden="false" customHeight="false" outlineLevel="0" collapsed="false">
      <c r="A56" s="11"/>
      <c r="B56" s="12"/>
      <c r="C56" s="11"/>
    </row>
    <row r="57" customFormat="false" ht="15" hidden="false" customHeight="false" outlineLevel="0" collapsed="false">
      <c r="A57" s="11"/>
      <c r="B57" s="12"/>
      <c r="C57" s="11"/>
    </row>
    <row r="58" customFormat="false" ht="15" hidden="false" customHeight="false" outlineLevel="0" collapsed="false">
      <c r="A58" s="11"/>
      <c r="B58" s="12"/>
      <c r="C58" s="11"/>
    </row>
    <row r="59" customFormat="false" ht="15" hidden="false" customHeight="false" outlineLevel="0" collapsed="false">
      <c r="A59" s="11"/>
      <c r="B59" s="12"/>
      <c r="C59" s="11"/>
    </row>
    <row r="60" customFormat="false" ht="15" hidden="false" customHeight="false" outlineLevel="0" collapsed="false">
      <c r="A60" s="11"/>
      <c r="B60" s="12"/>
      <c r="C60" s="11"/>
    </row>
    <row r="61" customFormat="false" ht="15" hidden="false" customHeight="false" outlineLevel="0" collapsed="false">
      <c r="A61" s="11"/>
      <c r="B61" s="12"/>
      <c r="C61" s="11"/>
    </row>
    <row r="62" customFormat="false" ht="15" hidden="false" customHeight="false" outlineLevel="0" collapsed="false">
      <c r="A62" s="11"/>
      <c r="B62" s="12"/>
      <c r="C62" s="11"/>
    </row>
    <row r="63" customFormat="false" ht="15" hidden="false" customHeight="false" outlineLevel="0" collapsed="false">
      <c r="A63" s="11"/>
      <c r="B63" s="12"/>
      <c r="C63" s="11"/>
    </row>
    <row r="64" customFormat="false" ht="15" hidden="false" customHeight="false" outlineLevel="0" collapsed="false">
      <c r="A64" s="11"/>
      <c r="B64" s="12"/>
      <c r="C64" s="11"/>
    </row>
    <row r="65" customFormat="false" ht="15" hidden="false" customHeight="false" outlineLevel="0" collapsed="false">
      <c r="A65" s="11"/>
      <c r="B65" s="12"/>
      <c r="C65" s="11"/>
    </row>
    <row r="66" customFormat="false" ht="15" hidden="false" customHeight="false" outlineLevel="0" collapsed="false">
      <c r="A66" s="11"/>
      <c r="B66" s="12"/>
      <c r="C66" s="11"/>
    </row>
    <row r="67" customFormat="false" ht="15" hidden="false" customHeight="false" outlineLevel="0" collapsed="false">
      <c r="A67" s="11"/>
      <c r="B67" s="12"/>
      <c r="C67" s="11"/>
    </row>
    <row r="68" customFormat="false" ht="15" hidden="false" customHeight="false" outlineLevel="0" collapsed="false">
      <c r="A68" s="11"/>
      <c r="B68" s="12"/>
      <c r="C68" s="11"/>
    </row>
    <row r="69" customFormat="false" ht="15" hidden="false" customHeight="false" outlineLevel="0" collapsed="false">
      <c r="A69" s="11"/>
      <c r="B69" s="12"/>
      <c r="C69" s="11"/>
    </row>
    <row r="70" customFormat="false" ht="15" hidden="false" customHeight="false" outlineLevel="0" collapsed="false">
      <c r="A70" s="11"/>
      <c r="B70" s="12"/>
      <c r="C70" s="11"/>
    </row>
    <row r="71" customFormat="false" ht="15" hidden="false" customHeight="false" outlineLevel="0" collapsed="false">
      <c r="A71" s="11"/>
      <c r="B71" s="12"/>
      <c r="C71" s="11"/>
    </row>
    <row r="72" customFormat="false" ht="15" hidden="false" customHeight="false" outlineLevel="0" collapsed="false">
      <c r="A72" s="11"/>
      <c r="B72" s="12"/>
      <c r="C72" s="11"/>
    </row>
    <row r="73" customFormat="false" ht="15" hidden="false" customHeight="false" outlineLevel="0" collapsed="false">
      <c r="A73" s="11"/>
      <c r="B73" s="12"/>
      <c r="C73" s="11"/>
    </row>
    <row r="74" customFormat="false" ht="15" hidden="false" customHeight="false" outlineLevel="0" collapsed="false">
      <c r="A74" s="11"/>
      <c r="B74" s="12"/>
      <c r="C74" s="11"/>
    </row>
    <row r="75" customFormat="false" ht="15" hidden="false" customHeight="false" outlineLevel="0" collapsed="false">
      <c r="A75" s="11"/>
      <c r="B75" s="12"/>
      <c r="C75" s="11"/>
    </row>
    <row r="76" customFormat="false" ht="15" hidden="false" customHeight="false" outlineLevel="0" collapsed="false">
      <c r="A76" s="11"/>
      <c r="B76" s="12"/>
      <c r="C76" s="11"/>
    </row>
    <row r="77" customFormat="false" ht="15" hidden="false" customHeight="false" outlineLevel="0" collapsed="false">
      <c r="A77" s="11"/>
      <c r="B77" s="12"/>
      <c r="C77" s="11"/>
    </row>
    <row r="78" customFormat="false" ht="15" hidden="false" customHeight="false" outlineLevel="0" collapsed="false">
      <c r="A78" s="11"/>
      <c r="B78" s="12"/>
      <c r="C78" s="11"/>
    </row>
    <row r="79" customFormat="false" ht="15" hidden="false" customHeight="false" outlineLevel="0" collapsed="false">
      <c r="A79" s="11"/>
      <c r="B79" s="12"/>
      <c r="C79" s="11"/>
    </row>
    <row r="80" customFormat="false" ht="15" hidden="false" customHeight="false" outlineLevel="0" collapsed="false">
      <c r="A80" s="11"/>
      <c r="B80" s="12"/>
      <c r="C80" s="11"/>
    </row>
    <row r="81" customFormat="false" ht="15" hidden="false" customHeight="false" outlineLevel="0" collapsed="false">
      <c r="A81" s="11"/>
      <c r="B81" s="12"/>
      <c r="C81" s="11"/>
    </row>
    <row r="82" customFormat="false" ht="15" hidden="false" customHeight="false" outlineLevel="0" collapsed="false">
      <c r="A82" s="11"/>
      <c r="B82" s="12"/>
      <c r="C82" s="11"/>
    </row>
    <row r="83" customFormat="false" ht="15" hidden="false" customHeight="false" outlineLevel="0" collapsed="false">
      <c r="A83" s="11"/>
      <c r="B83" s="12"/>
      <c r="C83" s="11"/>
    </row>
    <row r="84" customFormat="false" ht="15" hidden="false" customHeight="false" outlineLevel="0" collapsed="false">
      <c r="A84" s="11"/>
      <c r="B84" s="12"/>
      <c r="C84" s="11"/>
    </row>
    <row r="85" customFormat="false" ht="15" hidden="false" customHeight="false" outlineLevel="0" collapsed="false">
      <c r="A85" s="11"/>
      <c r="B85" s="12"/>
      <c r="C85" s="11"/>
    </row>
    <row r="86" customFormat="false" ht="15" hidden="false" customHeight="false" outlineLevel="0" collapsed="false">
      <c r="A86" s="11"/>
      <c r="B86" s="12"/>
      <c r="C86" s="11"/>
    </row>
    <row r="87" customFormat="false" ht="15" hidden="false" customHeight="false" outlineLevel="0" collapsed="false">
      <c r="A87" s="11"/>
      <c r="B87" s="12"/>
      <c r="C87" s="11"/>
    </row>
    <row r="88" customFormat="false" ht="15" hidden="false" customHeight="false" outlineLevel="0" collapsed="false">
      <c r="A88" s="11"/>
      <c r="B88" s="12"/>
      <c r="C88" s="11"/>
    </row>
    <row r="89" customFormat="false" ht="15" hidden="false" customHeight="false" outlineLevel="0" collapsed="false">
      <c r="A89" s="11"/>
      <c r="B89" s="12"/>
      <c r="C89" s="11"/>
    </row>
    <row r="90" customFormat="false" ht="15" hidden="false" customHeight="false" outlineLevel="0" collapsed="false">
      <c r="A90" s="11"/>
      <c r="B90" s="12"/>
      <c r="C90" s="11"/>
    </row>
    <row r="91" customFormat="false" ht="15" hidden="false" customHeight="false" outlineLevel="0" collapsed="false">
      <c r="A91" s="11"/>
      <c r="B91" s="12"/>
      <c r="C91" s="11"/>
    </row>
    <row r="92" customFormat="false" ht="15" hidden="false" customHeight="false" outlineLevel="0" collapsed="false">
      <c r="A92" s="11"/>
      <c r="B92" s="12"/>
      <c r="C92" s="11"/>
    </row>
    <row r="93" customFormat="false" ht="15" hidden="false" customHeight="false" outlineLevel="0" collapsed="false">
      <c r="A93" s="11"/>
      <c r="B93" s="12"/>
      <c r="C93" s="11"/>
    </row>
    <row r="94" customFormat="false" ht="15" hidden="false" customHeight="false" outlineLevel="0" collapsed="false">
      <c r="A94" s="11"/>
      <c r="B94" s="12"/>
      <c r="C94" s="11"/>
    </row>
    <row r="95" customFormat="false" ht="15" hidden="false" customHeight="false" outlineLevel="0" collapsed="false">
      <c r="A95" s="11"/>
      <c r="B95" s="12"/>
      <c r="C95" s="11"/>
    </row>
    <row r="96" customFormat="false" ht="15" hidden="false" customHeight="false" outlineLevel="0" collapsed="false">
      <c r="A96" s="11"/>
      <c r="B96" s="12"/>
      <c r="C96" s="11"/>
    </row>
    <row r="97" customFormat="false" ht="15" hidden="false" customHeight="false" outlineLevel="0" collapsed="false">
      <c r="A97" s="11"/>
      <c r="B97" s="12"/>
      <c r="C97" s="11"/>
    </row>
    <row r="98" customFormat="false" ht="15" hidden="false" customHeight="false" outlineLevel="0" collapsed="false">
      <c r="A98" s="11"/>
      <c r="B98" s="12"/>
      <c r="C98" s="11"/>
    </row>
    <row r="99" customFormat="false" ht="15" hidden="false" customHeight="false" outlineLevel="0" collapsed="false">
      <c r="A99" s="11"/>
      <c r="B99" s="12"/>
      <c r="C99" s="11"/>
    </row>
    <row r="100" customFormat="false" ht="15" hidden="false" customHeight="false" outlineLevel="0" collapsed="false">
      <c r="A100" s="11"/>
      <c r="B100" s="12"/>
      <c r="C100" s="11"/>
    </row>
    <row r="101" customFormat="false" ht="15" hidden="false" customHeight="false" outlineLevel="0" collapsed="false">
      <c r="A101" s="11"/>
      <c r="B101" s="12"/>
      <c r="C101" s="11"/>
    </row>
    <row r="102" customFormat="false" ht="15" hidden="false" customHeight="false" outlineLevel="0" collapsed="false">
      <c r="A102" s="11"/>
      <c r="B102" s="12"/>
      <c r="C102" s="11"/>
    </row>
    <row r="103" customFormat="false" ht="15" hidden="false" customHeight="false" outlineLevel="0" collapsed="false">
      <c r="A103" s="11"/>
      <c r="B103" s="12"/>
      <c r="C103" s="11"/>
    </row>
    <row r="104" customFormat="false" ht="15" hidden="false" customHeight="false" outlineLevel="0" collapsed="false">
      <c r="A104" s="11"/>
      <c r="B104" s="12"/>
      <c r="C104" s="11"/>
    </row>
    <row r="105" customFormat="false" ht="15" hidden="false" customHeight="false" outlineLevel="0" collapsed="false">
      <c r="A105" s="11"/>
      <c r="B105" s="12"/>
      <c r="C105" s="11"/>
    </row>
    <row r="106" customFormat="false" ht="15" hidden="false" customHeight="false" outlineLevel="0" collapsed="false">
      <c r="A106" s="11"/>
      <c r="B106" s="12"/>
      <c r="C106" s="11"/>
    </row>
    <row r="107" customFormat="false" ht="15" hidden="false" customHeight="false" outlineLevel="0" collapsed="false">
      <c r="A107" s="11"/>
      <c r="B107" s="12"/>
      <c r="C107" s="11"/>
    </row>
    <row r="108" customFormat="false" ht="15" hidden="false" customHeight="false" outlineLevel="0" collapsed="false">
      <c r="A108" s="11"/>
      <c r="B108" s="12"/>
      <c r="C108" s="11"/>
    </row>
    <row r="109" customFormat="false" ht="15" hidden="false" customHeight="false" outlineLevel="0" collapsed="false">
      <c r="A109" s="11"/>
      <c r="B109" s="12"/>
      <c r="C109" s="11"/>
    </row>
    <row r="110" customFormat="false" ht="15" hidden="false" customHeight="false" outlineLevel="0" collapsed="false">
      <c r="A110" s="11"/>
      <c r="B110" s="12"/>
      <c r="C110" s="11"/>
    </row>
    <row r="111" customFormat="false" ht="15" hidden="false" customHeight="false" outlineLevel="0" collapsed="false">
      <c r="A111" s="11"/>
      <c r="B111" s="12"/>
      <c r="C111" s="11"/>
    </row>
    <row r="112" customFormat="false" ht="15" hidden="false" customHeight="false" outlineLevel="0" collapsed="false">
      <c r="A112" s="11"/>
      <c r="B112" s="12"/>
      <c r="C112" s="11"/>
    </row>
    <row r="113" customFormat="false" ht="15" hidden="false" customHeight="false" outlineLevel="0" collapsed="false">
      <c r="A113" s="11"/>
      <c r="B113" s="12"/>
      <c r="C113" s="11"/>
    </row>
    <row r="114" customFormat="false" ht="15" hidden="false" customHeight="false" outlineLevel="0" collapsed="false">
      <c r="A114" s="11"/>
      <c r="B114" s="12"/>
      <c r="C114" s="11"/>
    </row>
    <row r="115" customFormat="false" ht="15" hidden="false" customHeight="false" outlineLevel="0" collapsed="false">
      <c r="A115" s="11"/>
      <c r="B115" s="12"/>
      <c r="C115" s="11"/>
    </row>
    <row r="116" customFormat="false" ht="15" hidden="false" customHeight="false" outlineLevel="0" collapsed="false">
      <c r="A116" s="11"/>
      <c r="B116" s="12"/>
      <c r="C116" s="11"/>
    </row>
    <row r="117" customFormat="false" ht="15" hidden="false" customHeight="false" outlineLevel="0" collapsed="false">
      <c r="A117" s="11"/>
      <c r="B117" s="12"/>
      <c r="C117" s="11"/>
    </row>
    <row r="119" customFormat="false" ht="15" hidden="false" customHeight="false" outlineLevel="0" collapsed="false">
      <c r="A119" s="10" t="s">
        <v>13</v>
      </c>
      <c r="B119" s="10"/>
      <c r="C119" s="10"/>
    </row>
  </sheetData>
  <mergeCells count="7">
    <mergeCell ref="A1:D1"/>
    <mergeCell ref="A2:D2"/>
    <mergeCell ref="A4:D4"/>
    <mergeCell ref="A5:D5"/>
    <mergeCell ref="A7:D7"/>
    <mergeCell ref="A10:D10"/>
    <mergeCell ref="A119:C119"/>
  </mergeCells>
  <dataValidations count="1">
    <dataValidation allowBlank="true" errorStyle="stop" operator="between" showDropDown="false" showErrorMessage="false" showInputMessage="false" sqref="B18:B117" type="list">
      <formula1>"Chicken,Beef,Fish,Vegetarian,Vegan,Kids Meal,Other"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2026-07-17T07:42:57Z</dcterms:created>
  <dc:creator>openpyxl</dc:creator>
  <dc:description/>
  <dc:language>en-US</dc:language>
  <cp:lastModifiedBy/>
  <dcterms:modified xsi:type="dcterms:W3CDTF">2026-07-17T07:42:57Z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